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DMIN\Documents\Updated Procurement Templates\"/>
    </mc:Choice>
  </mc:AlternateContent>
  <xr:revisionPtr revIDLastSave="0" documentId="13_ncr:1_{1A726F6A-87CF-4D10-AA9A-0A0F67F81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MP Template" sheetId="1" r:id="rId1"/>
    <sheet name="PPMP Sample 1" sheetId="2" r:id="rId2"/>
    <sheet name=" PPMP Sample 2" sheetId="3" r:id="rId3"/>
    <sheet name="Updated Budget -PMD as of 10-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5u/3PTSFOylYef7e+9gE5K4Rv0g=="/>
    </ext>
  </extLst>
</workbook>
</file>

<file path=xl/calcChain.xml><?xml version="1.0" encoding="utf-8"?>
<calcChain xmlns="http://schemas.openxmlformats.org/spreadsheetml/2006/main">
  <c r="P32" i="4" l="1"/>
  <c r="P30" i="4"/>
  <c r="Q28" i="4"/>
  <c r="P28" i="4"/>
  <c r="N28" i="4"/>
  <c r="K28" i="4"/>
  <c r="H28" i="4"/>
  <c r="F28" i="4"/>
  <c r="P25" i="4"/>
  <c r="P23" i="4"/>
  <c r="C23" i="4"/>
  <c r="E18" i="4"/>
  <c r="C17" i="4"/>
  <c r="P13" i="4"/>
  <c r="C13" i="4"/>
  <c r="P7" i="4"/>
  <c r="C7" i="4"/>
  <c r="C152" i="3"/>
  <c r="C151" i="3"/>
  <c r="C153" i="3" s="1"/>
  <c r="C150" i="3"/>
  <c r="C148" i="3"/>
  <c r="C147" i="3"/>
  <c r="C146" i="3"/>
  <c r="C145" i="3"/>
  <c r="C143" i="3"/>
  <c r="C142" i="3"/>
  <c r="C141" i="3"/>
  <c r="C140" i="3"/>
  <c r="C139" i="3"/>
  <c r="C138" i="3"/>
  <c r="C137" i="3"/>
  <c r="C136" i="3"/>
  <c r="C135" i="3"/>
  <c r="C134" i="3"/>
  <c r="C133" i="3"/>
  <c r="C131" i="3"/>
  <c r="C129" i="3"/>
  <c r="C127" i="3"/>
  <c r="C126" i="3"/>
  <c r="C125" i="3"/>
  <c r="C124" i="3"/>
  <c r="C123" i="3"/>
  <c r="C122" i="3"/>
  <c r="C121" i="3"/>
  <c r="C120" i="3"/>
  <c r="C118" i="3"/>
  <c r="C117" i="3"/>
  <c r="C116" i="3"/>
  <c r="C115" i="3"/>
  <c r="C114" i="3"/>
  <c r="C112" i="3"/>
  <c r="C111" i="3"/>
  <c r="C110" i="3"/>
  <c r="C109" i="3"/>
  <c r="C107" i="3"/>
  <c r="C106" i="3"/>
  <c r="C105" i="3"/>
  <c r="C104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80" i="2"/>
  <c r="C79" i="2"/>
  <c r="C81" i="2" s="1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C25" i="1"/>
  <c r="C26" i="1" s="1"/>
  <c r="C27" i="1" l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2" authorId="0" shapeId="0" xr:uid="{00000000-0006-0000-0000-000002000000}">
      <text>
        <r>
          <rPr>
            <sz val="11"/>
            <color theme="1"/>
            <rFont val="Arial"/>
          </rPr>
          <t xml:space="preserve">Prepared by: </t>
        </r>
        <r>
          <rPr>
            <b/>
            <sz val="11"/>
            <color theme="1"/>
            <rFont val="Arial"/>
            <family val="2"/>
          </rPr>
          <t>Project Staff/ Research Associate</t>
        </r>
      </text>
    </comment>
    <comment ref="C32" authorId="0" shapeId="0" xr:uid="{00000000-0006-0000-0000-000003000000}">
      <text>
        <r>
          <rPr>
            <sz val="11"/>
            <color theme="1"/>
            <rFont val="Arial"/>
          </rPr>
          <t xml:space="preserve">Submitted by: </t>
        </r>
        <r>
          <rPr>
            <b/>
            <sz val="11"/>
            <color theme="1"/>
            <rFont val="Arial"/>
            <family val="2"/>
          </rPr>
          <t>Project Leader</t>
        </r>
      </text>
    </comment>
    <comment ref="G32" authorId="0" shapeId="0" xr:uid="{00000000-0006-0000-0000-000001000000}">
      <text>
        <r>
          <rPr>
            <sz val="11"/>
            <color theme="1"/>
            <rFont val="Arial"/>
          </rPr>
          <t xml:space="preserve">For NIH Institutes:
</t>
        </r>
        <r>
          <rPr>
            <b/>
            <sz val="11"/>
            <color theme="1"/>
            <rFont val="Arial"/>
            <family val="2"/>
          </rPr>
          <t>EVA MARIA CUTIONGCO-DE LA PAZ, MD, FPPS
Executive Director, NIH</t>
        </r>
        <r>
          <rPr>
            <sz val="11"/>
            <color theme="1"/>
            <rFont val="Arial"/>
          </rPr>
          <t xml:space="preserve">
For Colleges
</t>
        </r>
        <r>
          <rPr>
            <b/>
            <sz val="11"/>
            <color theme="1"/>
            <rFont val="Arial"/>
            <family val="2"/>
          </rPr>
          <t>DEAN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9ygyo5ByHb7eJo1Jr8mn2QURE3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5" authorId="0" shapeId="0" xr:uid="{00000000-0006-0000-0100-000001000000}">
      <text>
        <r>
          <rPr>
            <sz val="11"/>
            <color theme="1"/>
            <rFont val="Arial"/>
          </rPr>
          <t>======
ID#AAAALw1HShk
upmnih    (2021-04-08 04:25:07)
Prepared by: Project Staff/ Research Associate</t>
        </r>
      </text>
    </comment>
    <comment ref="C85" authorId="0" shapeId="0" xr:uid="{00000000-0006-0000-0100-000002000000}">
      <text>
        <r>
          <rPr>
            <sz val="11"/>
            <color theme="1"/>
            <rFont val="Arial"/>
          </rPr>
          <t>======
ID#AAAALw1HSho
upmnih    (2021-04-08 04:25:07)
Submitted by: Project Leader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qOBx6Zw/8ffFUPUPy2j3r4GV5wA=="/>
    </ext>
  </extLst>
</comments>
</file>

<file path=xl/sharedStrings.xml><?xml version="1.0" encoding="utf-8"?>
<sst xmlns="http://schemas.openxmlformats.org/spreadsheetml/2006/main" count="566" uniqueCount="334">
  <si>
    <t>END-USER/UNIT: (NAME OF UNIT OR PROJECT TITLE)</t>
  </si>
  <si>
    <t>Charged to: (FUND SOURCE)</t>
  </si>
  <si>
    <t>Projects, Programs and Activities (PAPs)</t>
  </si>
  <si>
    <t>CODE</t>
  </si>
  <si>
    <t>GENERAL DESCRIPTION</t>
  </si>
  <si>
    <t>QUANTITY/</t>
  </si>
  <si>
    <t>UOM</t>
  </si>
  <si>
    <t>UNIT PRICE</t>
  </si>
  <si>
    <t>TOTAL ESTIMATED BUDGET</t>
  </si>
  <si>
    <t>Mode of Procurement</t>
  </si>
  <si>
    <t>SCHEDULE/MILESTONE OF ACTIVITIES</t>
  </si>
  <si>
    <t>SIZE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</si>
  <si>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</si>
  <si>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</si>
  <si>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</si>
  <si>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</si>
  <si>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</si>
  <si>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</si>
  <si>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</si>
  <si>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</si>
  <si>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</si>
  <si>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</si>
  <si>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 xml:space="preserve">Nov </t>
  </si>
  <si>
    <t>Dec</t>
  </si>
  <si>
    <t>TOTAL BUDGET:</t>
  </si>
  <si>
    <t>+ 10% Provision for Inflation</t>
  </si>
  <si>
    <t xml:space="preserve">+ 10% Contingency  </t>
  </si>
  <si>
    <t xml:space="preserve">TOTAL ESTIMATED BUDGET:  </t>
  </si>
  <si>
    <t>NOTE:      Technical Specifications for each Item/Project being proposed shall be submitted as part of the PPMP</t>
  </si>
  <si>
    <t>Prepared by:</t>
  </si>
  <si>
    <t>Submitted by:</t>
  </si>
  <si>
    <t>Recommending Approval:</t>
  </si>
  <si>
    <t>Certified by:</t>
  </si>
  <si>
    <t>Approved by:</t>
  </si>
  <si>
    <t>ERWIN A. DANDO, CPA</t>
  </si>
  <si>
    <t>ARLENE A. SAMANIEGO, MD</t>
  </si>
  <si>
    <t>Vice Chancellor for Research</t>
  </si>
  <si>
    <t>Chief Accountant</t>
  </si>
  <si>
    <t>Vice Chancellor for Administration</t>
  </si>
  <si>
    <t xml:space="preserve">  PROJECT PROCUREMENT MANAGEMENT PLAN (PPMP) 2018</t>
  </si>
  <si>
    <t>END-USER/UNIT: PCARI IHITM 2015-01: INCREASING THE RATES OF NEWBORN HEARING SCREENING THROUGH NOVEL TECHNOLOGIES AND TELEHEALTH</t>
  </si>
  <si>
    <t>Charged to Project</t>
  </si>
  <si>
    <t>ESTIMATED BUDGET</t>
  </si>
  <si>
    <t>Office Supplies</t>
  </si>
  <si>
    <t>32gb OTG flashdrive</t>
  </si>
  <si>
    <t>80 pieces</t>
  </si>
  <si>
    <t>Small Value Procurement</t>
  </si>
  <si>
    <t>16GB microSD card</t>
  </si>
  <si>
    <t>5 pieces</t>
  </si>
  <si>
    <t>Powerbank</t>
  </si>
  <si>
    <t>10 pieces</t>
  </si>
  <si>
    <t>External hard drive, 1TB</t>
  </si>
  <si>
    <t>Wireless mouse</t>
  </si>
  <si>
    <t>Binder Clip 4 per pack black</t>
  </si>
  <si>
    <t>20 packs</t>
  </si>
  <si>
    <t>Shopping</t>
  </si>
  <si>
    <t>Binder clip 2 per pack black</t>
  </si>
  <si>
    <t>15 packs</t>
  </si>
  <si>
    <t>Paper clip vinyl coated assorted 100s</t>
  </si>
  <si>
    <t>5 packs</t>
  </si>
  <si>
    <t>Envelope document 5/pack</t>
  </si>
  <si>
    <t>10 packs</t>
  </si>
  <si>
    <t>Envelope expanding with elastic, legal</t>
  </si>
  <si>
    <t>30 packs</t>
  </si>
  <si>
    <t>Sticky flags</t>
  </si>
  <si>
    <t>Highlighter (yellow)</t>
  </si>
  <si>
    <t>Glue stick</t>
  </si>
  <si>
    <t>Long brown envelope</t>
  </si>
  <si>
    <t>50 packs</t>
  </si>
  <si>
    <t>Clearbook, long</t>
  </si>
  <si>
    <t>15 pieces</t>
  </si>
  <si>
    <t>Spray paint</t>
  </si>
  <si>
    <t>1 piece</t>
  </si>
  <si>
    <t>All in one laser printer</t>
  </si>
  <si>
    <t>3 units</t>
  </si>
  <si>
    <t>Certificate paper</t>
  </si>
  <si>
    <t>100 pieces</t>
  </si>
  <si>
    <t>ID and ID laces</t>
  </si>
  <si>
    <t>Manila paper</t>
  </si>
  <si>
    <t>50 pieces</t>
  </si>
  <si>
    <t>USB to VGA/HDMI adapter for Macbook</t>
  </si>
  <si>
    <t>USB to VGA/HDMI adapter for other laptops</t>
  </si>
  <si>
    <t>A4 paper/500 pcs/ream</t>
  </si>
  <si>
    <t>30 reams</t>
  </si>
  <si>
    <t>Paper shredder</t>
  </si>
  <si>
    <t>Black ink for printer</t>
  </si>
  <si>
    <t>8 carts</t>
  </si>
  <si>
    <t>Colored ink for printer</t>
  </si>
  <si>
    <t>Metal fasteners</t>
  </si>
  <si>
    <t>3 packs</t>
  </si>
  <si>
    <t>Folder for A4 size documents, 10 pcs per pack</t>
  </si>
  <si>
    <t>Blue sign pens</t>
  </si>
  <si>
    <t>20 pieces</t>
  </si>
  <si>
    <t>Regular pens</t>
  </si>
  <si>
    <t>Permanent markers</t>
  </si>
  <si>
    <t>Transparent tape</t>
  </si>
  <si>
    <t>Stapler</t>
  </si>
  <si>
    <t>3 pieces</t>
  </si>
  <si>
    <t>Staple wires</t>
  </si>
  <si>
    <t>10 boxes</t>
  </si>
  <si>
    <t>Correction tape</t>
  </si>
  <si>
    <t>Scissors</t>
  </si>
  <si>
    <t>Laboratory Supplies</t>
  </si>
  <si>
    <t>Machining of components H1</t>
  </si>
  <si>
    <t>4 units</t>
  </si>
  <si>
    <t>Machining of components H2</t>
  </si>
  <si>
    <t>Machining of component M</t>
  </si>
  <si>
    <t>8 units</t>
  </si>
  <si>
    <t>Disposable ABR electrodes</t>
  </si>
  <si>
    <t>300 units</t>
  </si>
  <si>
    <t>Disposable snap electrodes</t>
  </si>
  <si>
    <t>100 units</t>
  </si>
  <si>
    <t>Skin prep gel</t>
  </si>
  <si>
    <t>Neurodiagnostic Conductive Electrode Paste</t>
  </si>
  <si>
    <t xml:space="preserve">4 units </t>
  </si>
  <si>
    <t>Gold/silver electrode</t>
  </si>
  <si>
    <t>6 units</t>
  </si>
  <si>
    <t>70% Isopropyl alcohol</t>
  </si>
  <si>
    <t>10 units</t>
  </si>
  <si>
    <t>Micropore tape 1in</t>
  </si>
  <si>
    <t>6 boxes</t>
  </si>
  <si>
    <t>Sterile gauze, individually wrapped</t>
  </si>
  <si>
    <t>Alcohol swab</t>
  </si>
  <si>
    <t>Office Equipment</t>
  </si>
  <si>
    <t>Laboratory Equipment</t>
  </si>
  <si>
    <t>ALLIA MARIA YSABELL I. ACOSTA</t>
  </si>
  <si>
    <t>CHARLOTTE M. CHIONG, MD, PHD</t>
  </si>
  <si>
    <t>EVA MARIA CUTIONGCO-DE LA PAZ, MD, FPPS</t>
  </si>
  <si>
    <t>ARLENE A. SAMANIEGO</t>
  </si>
  <si>
    <t>Administrative Officer</t>
  </si>
  <si>
    <t xml:space="preserve">Project Leader </t>
  </si>
  <si>
    <r>
      <rPr>
        <b/>
        <sz val="12"/>
        <color theme="1"/>
        <rFont val="Verdana"/>
      </rPr>
      <t xml:space="preserve">  </t>
    </r>
    <r>
      <rPr>
        <b/>
        <u/>
        <sz val="12"/>
        <color theme="1"/>
        <rFont val="Verdana"/>
      </rPr>
      <t>PROJECT PROCUREMENT MANAGEMENT PLAN (PPMP) 2018</t>
    </r>
  </si>
  <si>
    <r>
      <rPr>
        <i/>
        <sz val="12"/>
        <color theme="1"/>
        <rFont val="Verdana"/>
      </rPr>
      <t>END-USER/UNIT</t>
    </r>
    <r>
      <rPr>
        <sz val="12"/>
        <color theme="1"/>
        <rFont val="Verdana"/>
      </rPr>
      <t xml:space="preserve">: </t>
    </r>
    <r>
      <rPr>
        <b/>
        <u/>
        <sz val="12"/>
        <color theme="1"/>
        <rFont val="Verdana"/>
      </rPr>
      <t>(NAME OF UNIT OR PROJECT TITLE)</t>
    </r>
  </si>
  <si>
    <t>Charged to GAA</t>
  </si>
  <si>
    <t xml:space="preserve">Office Supplies </t>
  </si>
  <si>
    <t>2-hole puncher</t>
  </si>
  <si>
    <t>Agency to Agency</t>
  </si>
  <si>
    <t>Ball point pens (0.5, black)</t>
  </si>
  <si>
    <t>Broom</t>
  </si>
  <si>
    <t>Carbon paper (black)</t>
  </si>
  <si>
    <t>Clear book (A4)</t>
  </si>
  <si>
    <t>Clear book refill</t>
  </si>
  <si>
    <t>Clear L-type folder set (A4)</t>
  </si>
  <si>
    <t>Clip, foldable (1in)</t>
  </si>
  <si>
    <t>Clip, foldable (2in)</t>
  </si>
  <si>
    <t>Clipboard (A4)</t>
  </si>
  <si>
    <t>Compact disc, rewritable with case</t>
  </si>
  <si>
    <t>Cutter blade, heavy duty cutter, 10 pcs per tube</t>
  </si>
  <si>
    <t>Cutter knife, heavy duty</t>
  </si>
  <si>
    <t>Data File Box, made with chipboard, with closed ends</t>
  </si>
  <si>
    <t>Document Folder, transparent</t>
  </si>
  <si>
    <t>Dust pan, non-rigid, plastic</t>
  </si>
  <si>
    <t>Envelope, plastic clear</t>
  </si>
  <si>
    <t>Envelope, plastic, expanding (small)</t>
  </si>
  <si>
    <t>Envelope, plastic, expanding, heavy duty, A4, at least 10 pockets)</t>
  </si>
  <si>
    <t>Envelopes, coin (2 1/2" x 4 1/2", brown)</t>
  </si>
  <si>
    <t>Eraser</t>
  </si>
  <si>
    <t>Extension cord (6 slots)</t>
  </si>
  <si>
    <t>Face mask, disposable, earloop</t>
  </si>
  <si>
    <t>Fastener, plastic</t>
  </si>
  <si>
    <t>File Folder with plastic cover (A4)</t>
  </si>
  <si>
    <t>Glue, All purpose (130 grams)</t>
  </si>
  <si>
    <t>Highlighter, pink, chisel-tip</t>
  </si>
  <si>
    <t>Ink Cart, HP CZ107AA (HP678), Black</t>
  </si>
  <si>
    <t>Ink Cart, HP CZ108AA (HP678), Tricolor</t>
  </si>
  <si>
    <t>Lab marker, fine tip 0.5mm</t>
  </si>
  <si>
    <t>Mechanical pencil</t>
  </si>
  <si>
    <t>Monthly planner, A4</t>
  </si>
  <si>
    <t>Padding glue</t>
  </si>
  <si>
    <t>Paper, A4 80gsm</t>
  </si>
  <si>
    <t>Permanent Marker, fine/bullet tip (3mm)</t>
  </si>
  <si>
    <t>Record Book (7” x 11.37”, 200 pages, stitched)</t>
  </si>
  <si>
    <t>Ruler, 12 in, clear, plastic</t>
  </si>
  <si>
    <t>Scissors, stainless (180mm/7")</t>
  </si>
  <si>
    <t>Self-adhesive flags</t>
  </si>
  <si>
    <t>Self-adhesive pad (3 in x 3 in)</t>
  </si>
  <si>
    <t>Self-inking stamp 9/16 in. × 1-1/2 in.</t>
  </si>
  <si>
    <t>Self-inking stamp refill</t>
  </si>
  <si>
    <t>Stamp pad</t>
  </si>
  <si>
    <t>Stamp dater</t>
  </si>
  <si>
    <t>Stamp pad ink refill</t>
  </si>
  <si>
    <t>Staple wire No. 35</t>
  </si>
  <si>
    <t>Stapler with staple wire remover, heavy duty (No 35 staple wire)</t>
  </si>
  <si>
    <t>Utility tape, clear (25mm x 66m)</t>
  </si>
  <si>
    <t>Vinyl coated paper clip (33mm)</t>
  </si>
  <si>
    <t>Vinyl coated paper clip (50mm, 120 gms)</t>
  </si>
  <si>
    <t>White board  marker (black)</t>
  </si>
  <si>
    <t>Wifi dongle</t>
  </si>
  <si>
    <t>Adhesive cryotube labels</t>
  </si>
  <si>
    <t>Adhesive test tube labels</t>
  </si>
  <si>
    <t>Alcohol, 500 mL/bottle, 70%</t>
  </si>
  <si>
    <t>Blood Lancets</t>
  </si>
  <si>
    <t>Button type battery, 3V</t>
  </si>
  <si>
    <t>Cardboard safety box (collapsible, yellow, puncture proof, atleast 2L)</t>
  </si>
  <si>
    <t>Canister for cotton balls/swabs, round</t>
  </si>
  <si>
    <t>Cleanser, scouring powder, 350 grams/canister</t>
  </si>
  <si>
    <t>Cotton balls</t>
  </si>
  <si>
    <t>Cryovial (1.8mL)</t>
  </si>
  <si>
    <t>Cryogenic Vial Rack and Tray</t>
  </si>
  <si>
    <t>Disinfectant, spray</t>
  </si>
  <si>
    <t>EDTA (purple top) 5ml tubes (screening)</t>
  </si>
  <si>
    <t>Garbage bag, regular duty, medium</t>
  </si>
  <si>
    <t>Garbage bag, yellow heavy-duty, 30x43"</t>
  </si>
  <si>
    <t>Gloves, small</t>
  </si>
  <si>
    <t>Gloves, large</t>
  </si>
  <si>
    <t>Glucometer</t>
  </si>
  <si>
    <t>Glucometer strips</t>
  </si>
  <si>
    <t>Ice pack, flexible</t>
  </si>
  <si>
    <t>Medical Tape (Transpore/Micropore) 1 inch</t>
  </si>
  <si>
    <t>Mophandle, screw type, aluminum handle</t>
  </si>
  <si>
    <t>Mophead, made of rayon</t>
  </si>
  <si>
    <t>One-use holder (compatible with needle)</t>
  </si>
  <si>
    <t>Plain (red top) 5 ml tubes</t>
  </si>
  <si>
    <t>Rag, all cotton, 32 pieces per kilo per bundle</t>
  </si>
  <si>
    <t>Resealable plastic bags (large, at least 11 x 15 3/4")</t>
  </si>
  <si>
    <t>Sandwich bag</t>
  </si>
  <si>
    <t>Scouring pad</t>
  </si>
  <si>
    <t>Surgical mask</t>
  </si>
  <si>
    <t>Syringe with G23 needle 10 ml</t>
  </si>
  <si>
    <t>Syringe with G23 needle 5 ml</t>
  </si>
  <si>
    <t>Tape measure</t>
  </si>
  <si>
    <t>Test tube rack (6x6)</t>
  </si>
  <si>
    <t>Tissue paper, roll</t>
  </si>
  <si>
    <t>Torniquet</t>
  </si>
  <si>
    <t>Transfer Pipettes (3mL)</t>
  </si>
  <si>
    <t>Venous blood collection needle with safety cap</t>
  </si>
  <si>
    <t>Winged infusion set (23G)</t>
  </si>
  <si>
    <t>Travel Expenses</t>
  </si>
  <si>
    <t>Transportation Allowance for Study Participants</t>
  </si>
  <si>
    <t>Community Screening</t>
  </si>
  <si>
    <t>Travel Expenses - Site Visit/Meeting/Training</t>
  </si>
  <si>
    <t>Accommodations</t>
  </si>
  <si>
    <t>Representation Expenses</t>
  </si>
  <si>
    <t>Meal Allowance for Study Participants</t>
  </si>
  <si>
    <t>Meetings and Conferences</t>
  </si>
  <si>
    <t>Meal Allowance (team fieldwork)</t>
  </si>
  <si>
    <t>Meal Allowance (Site Visit/Meeting/Training)</t>
  </si>
  <si>
    <t>Professional Services (Medicines)</t>
  </si>
  <si>
    <t>Gliclazide 60mg MR (Diamicron MR 60mg)</t>
  </si>
  <si>
    <t>Direct Contracting</t>
  </si>
  <si>
    <t>Glimepiride 2mg (Solosa 2mg)</t>
  </si>
  <si>
    <t>Glimepiride 3mg (Solosa 3mg)</t>
  </si>
  <si>
    <t>Metformin 1 g XR (Glucophage 1g XR)</t>
  </si>
  <si>
    <t>Metformin 500mg XR (Glucophage 500mg XR)</t>
  </si>
  <si>
    <t>Professional Services (Labs)</t>
  </si>
  <si>
    <t>Alkaline Phosphatase</t>
  </si>
  <si>
    <t>ALT</t>
  </si>
  <si>
    <t>AST</t>
  </si>
  <si>
    <t>C-peptide</t>
  </si>
  <si>
    <t>Creatinine</t>
  </si>
  <si>
    <t>FBS</t>
  </si>
  <si>
    <t>HbA1c</t>
  </si>
  <si>
    <t>Serum Insulin</t>
  </si>
  <si>
    <t>Professional Services (DNA)</t>
  </si>
  <si>
    <t>Sample processing (DNA extraction and storage)</t>
  </si>
  <si>
    <t>Professional Services (MicroArray)</t>
  </si>
  <si>
    <t>Microarray (Infinium including consummables)</t>
  </si>
  <si>
    <t>Printing and Binding</t>
  </si>
  <si>
    <t>Amendment</t>
  </si>
  <si>
    <t>Attendance Forms</t>
  </si>
  <si>
    <t>Fasting Instruction</t>
  </si>
  <si>
    <t>ICF,CRF (18 PGS)</t>
  </si>
  <si>
    <t>Screening ICF (2 pages)</t>
  </si>
  <si>
    <t>Information Slips</t>
  </si>
  <si>
    <t>Lab request forms</t>
  </si>
  <si>
    <t>Letters</t>
  </si>
  <si>
    <t>Memo Pad</t>
  </si>
  <si>
    <t>MRL Map</t>
  </si>
  <si>
    <t>Prescription pad</t>
  </si>
  <si>
    <t>Communication Expenses</t>
  </si>
  <si>
    <t>Globe Call Cards (500)</t>
  </si>
  <si>
    <t>Sun Cellular Call Cards (150)</t>
  </si>
  <si>
    <t>Sun Cellular Call Cards (50)</t>
  </si>
  <si>
    <t>SMART Cellular Call Card (500)</t>
  </si>
  <si>
    <r>
      <rPr>
        <u/>
        <sz val="8"/>
        <color theme="1"/>
        <rFont val="Verdana"/>
      </rPr>
      <t>NOTE:</t>
    </r>
    <r>
      <rPr>
        <u/>
        <sz val="8"/>
        <color theme="1"/>
        <rFont val="Verdana"/>
      </rPr>
      <t xml:space="preserve">      Technical Specifications for each Item/Project being proposed shall be submitted as part of the PPMP</t>
    </r>
  </si>
  <si>
    <t>ELIZABETH LAURIZE A. ALEJANDRO, MD</t>
  </si>
  <si>
    <t>Senior Science Research Specialist</t>
  </si>
  <si>
    <t>Program Leader</t>
  </si>
  <si>
    <t xml:space="preserve">                           </t>
  </si>
  <si>
    <t>Projects</t>
  </si>
  <si>
    <t>CLUSTER</t>
  </si>
  <si>
    <t>No of Provinces</t>
  </si>
  <si>
    <t xml:space="preserve">Approximate No. of Participants </t>
  </si>
  <si>
    <t>Transportation (for 8 TSO Staff)</t>
  </si>
  <si>
    <t>Per Diem</t>
  </si>
  <si>
    <t>Communication Expenses (Freight)</t>
  </si>
  <si>
    <t>Supplies</t>
  </si>
  <si>
    <t>Advertising/Publication</t>
  </si>
  <si>
    <t>Printing</t>
  </si>
  <si>
    <t>Honoraria</t>
  </si>
  <si>
    <t>Award/Souvenirs</t>
  </si>
  <si>
    <t>Lease of Venue/Meals</t>
  </si>
  <si>
    <t>Professional Services</t>
  </si>
  <si>
    <t>Total</t>
  </si>
  <si>
    <t>Add contingency</t>
  </si>
  <si>
    <t>Land</t>
  </si>
  <si>
    <t>Air with terminal Fee @ 400.00 BF</t>
  </si>
  <si>
    <t>est @ 120.00</t>
  </si>
  <si>
    <t>1. Training for Omes 3 Days/2 nights</t>
  </si>
  <si>
    <t>by Regions</t>
  </si>
  <si>
    <t>1,700/night, 800/halfday 3D/2N</t>
  </si>
  <si>
    <t>Cluster 1 - Baguio</t>
  </si>
  <si>
    <t>CAR</t>
  </si>
  <si>
    <t>30 participants + 8 TSO Staff</t>
  </si>
  <si>
    <t>rental of a van</t>
  </si>
  <si>
    <t>120.00 x 30</t>
  </si>
  <si>
    <t>1,700/night, 800/halfday 3D/2N =4,200.00 /participant</t>
  </si>
  <si>
    <t>Cluster 2 and 3 - Metro Manila</t>
  </si>
  <si>
    <t>29 provinces x 2 pax each</t>
  </si>
  <si>
    <t xml:space="preserve">4 taxis  fr or to the office x 500 per travel </t>
  </si>
  <si>
    <t>4A</t>
  </si>
  <si>
    <t>4B</t>
  </si>
  <si>
    <t>58 pax + 12 TSO staff = 70 pax</t>
  </si>
  <si>
    <t>58 x 100</t>
  </si>
  <si>
    <t>2000 x 3 days x 70 pax</t>
  </si>
  <si>
    <t>Cluster 4 - Cebu</t>
  </si>
  <si>
    <t>30 + 8 TSO Staff</t>
  </si>
  <si>
    <t>4 taxis  fr office to airport BF=2,000.00 Airport to Venue (Cebu) BF = 2,000.00</t>
  </si>
  <si>
    <t>est 6,500.00/pax +3,200 TF</t>
  </si>
  <si>
    <t>120 x 26</t>
  </si>
  <si>
    <t>4,200.00/participant</t>
  </si>
  <si>
    <t>142, 800.00</t>
  </si>
  <si>
    <t>Cluster 5 - Davao</t>
  </si>
  <si>
    <t>40+ 8 TSO Staff</t>
  </si>
  <si>
    <t>120 x 36</t>
  </si>
  <si>
    <t>4,200.00/ participant</t>
  </si>
  <si>
    <t>ARMM</t>
  </si>
  <si>
    <t>TOTAL</t>
  </si>
  <si>
    <t>2. Nationwide Launching of OMES</t>
  </si>
  <si>
    <t>around 130 guests including TSO Staff</t>
  </si>
  <si>
    <t>3. Training Specialist (OMES)</t>
  </si>
  <si>
    <t>TOTAL Training Expense</t>
  </si>
  <si>
    <t>PMD Supplies/Operations</t>
  </si>
  <si>
    <t xml:space="preserve">  PROJECT PROCUREMENT MANAGEMENT PLAN (PPMP)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</si>
</sst>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₱&quot;#,##0.00"/>
    <numFmt numFmtId="166" formatCode="_(* #,##0_);_(* \(#,##0\);_(* &quot;-&quot;_);_(@_)"/>
    <numFmt numFmtId="167" formatCode="_(* #,##0_);_(* \(#,##0\);_(* &quot;-&quot;??_);_(@_)"/>
  </numFmts>
  <fonts count="34" x14ac:knownFonts="1">
    <font>
      <sz val="11"/>
      <color theme="1"/>
      <name val="Arial"/>
    </font>
    <font>
      <b/>
      <sz val="12"/>
      <color theme="1"/>
      <name val="Verdana"/>
    </font>
    <font>
      <sz val="11"/>
      <color theme="1"/>
      <name val="Calibri"/>
    </font>
    <font>
      <i/>
      <sz val="12"/>
      <color theme="1"/>
      <name val="Verdana"/>
    </font>
    <font>
      <b/>
      <i/>
      <sz val="12"/>
      <color theme="1"/>
      <name val="Verdana"/>
    </font>
    <font>
      <b/>
      <sz val="9"/>
      <color theme="1"/>
      <name val="Verdana"/>
    </font>
    <font>
      <b/>
      <sz val="10"/>
      <color theme="1"/>
      <name val="Verdana"/>
    </font>
    <font>
      <sz val="11"/>
      <name val="Arial"/>
    </font>
    <font>
      <sz val="9"/>
      <color theme="1"/>
      <name val="Calibri"/>
    </font>
    <font>
      <b/>
      <sz val="11"/>
      <color theme="1"/>
      <name val="Verdana"/>
    </font>
    <font>
      <sz val="10"/>
      <color theme="1"/>
      <name val="Calibri"/>
    </font>
    <font>
      <b/>
      <u/>
      <sz val="9"/>
      <color theme="1"/>
      <name val="Verdana"/>
    </font>
    <font>
      <b/>
      <sz val="12"/>
      <color theme="1"/>
      <name val="Calibri"/>
    </font>
    <font>
      <b/>
      <sz val="8"/>
      <color theme="1"/>
      <name val="Verdana"/>
    </font>
    <font>
      <u/>
      <sz val="8"/>
      <color theme="1"/>
      <name val="Verdana"/>
    </font>
    <font>
      <sz val="9"/>
      <color theme="1"/>
      <name val="Verdana"/>
    </font>
    <font>
      <b/>
      <sz val="11"/>
      <color theme="1"/>
      <name val="Calibri"/>
    </font>
    <font>
      <sz val="10"/>
      <color theme="1"/>
      <name val="Verdana"/>
    </font>
    <font>
      <b/>
      <sz val="10"/>
      <color theme="1"/>
      <name val="Calibri"/>
    </font>
    <font>
      <sz val="11"/>
      <color rgb="FF548DD4"/>
      <name val="Calibri"/>
    </font>
    <font>
      <i/>
      <sz val="9"/>
      <color theme="1"/>
      <name val="Verdana"/>
    </font>
    <font>
      <b/>
      <sz val="9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b/>
      <sz val="14"/>
      <color theme="1"/>
      <name val="Calibri"/>
    </font>
    <font>
      <b/>
      <sz val="9"/>
      <color theme="1"/>
      <name val="Calibri"/>
    </font>
    <font>
      <sz val="10"/>
      <color theme="1"/>
      <name val="Arial"/>
    </font>
    <font>
      <sz val="8"/>
      <color theme="1"/>
      <name val="Verdana"/>
    </font>
    <font>
      <sz val="8"/>
      <color theme="1"/>
      <name val="Calibri"/>
    </font>
    <font>
      <sz val="9"/>
      <color theme="1"/>
      <name val="Tahoma"/>
    </font>
    <font>
      <b/>
      <u/>
      <sz val="12"/>
      <color theme="1"/>
      <name val="Verdana"/>
    </font>
    <font>
      <sz val="12"/>
      <color theme="1"/>
      <name val="Verdana"/>
    </font>
    <font>
      <b/>
      <sz val="11"/>
      <color theme="1"/>
      <name val="Arial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/>
    </xf>
    <xf numFmtId="0" fontId="2" fillId="0" borderId="14" xfId="0" applyFont="1" applyBorder="1"/>
    <xf numFmtId="166" fontId="2" fillId="0" borderId="14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16" xfId="0" applyNumberFormat="1" applyFont="1" applyBorder="1"/>
    <xf numFmtId="0" fontId="11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14" xfId="0" applyFont="1" applyBorder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7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0" fontId="19" fillId="0" borderId="14" xfId="0" applyFont="1" applyBorder="1"/>
    <xf numFmtId="0" fontId="2" fillId="0" borderId="13" xfId="0" applyFont="1" applyBorder="1" applyAlignment="1">
      <alignment horizontal="center"/>
    </xf>
    <xf numFmtId="4" fontId="2" fillId="0" borderId="13" xfId="0" applyNumberFormat="1" applyFont="1" applyBorder="1" applyAlignment="1">
      <alignment horizontal="right"/>
    </xf>
    <xf numFmtId="49" fontId="2" fillId="0" borderId="12" xfId="0" applyNumberFormat="1" applyFont="1" applyBorder="1"/>
    <xf numFmtId="4" fontId="2" fillId="0" borderId="13" xfId="0" applyNumberFormat="1" applyFont="1" applyBorder="1" applyAlignment="1">
      <alignment horizontal="right" vertical="center" wrapText="1"/>
    </xf>
    <xf numFmtId="0" fontId="2" fillId="3" borderId="14" xfId="0" applyFont="1" applyFill="1" applyBorder="1"/>
    <xf numFmtId="49" fontId="2" fillId="0" borderId="12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16" fillId="2" borderId="24" xfId="0" applyFont="1" applyFill="1" applyBorder="1" applyAlignment="1">
      <alignment horizontal="left" vertical="center"/>
    </xf>
    <xf numFmtId="0" fontId="2" fillId="2" borderId="14" xfId="0" applyFont="1" applyFill="1" applyBorder="1"/>
    <xf numFmtId="4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vertical="center"/>
    </xf>
    <xf numFmtId="0" fontId="19" fillId="3" borderId="14" xfId="0" applyFont="1" applyFill="1" applyBorder="1"/>
    <xf numFmtId="4" fontId="2" fillId="0" borderId="14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left" vertical="center"/>
    </xf>
    <xf numFmtId="0" fontId="10" fillId="2" borderId="14" xfId="0" applyFont="1" applyFill="1" applyBorder="1"/>
    <xf numFmtId="0" fontId="10" fillId="2" borderId="14" xfId="0" applyFont="1" applyFill="1" applyBorder="1" applyAlignment="1">
      <alignment vertical="center"/>
    </xf>
    <xf numFmtId="49" fontId="10" fillId="0" borderId="12" xfId="0" applyNumberFormat="1" applyFont="1" applyBorder="1"/>
    <xf numFmtId="0" fontId="10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/>
    <xf numFmtId="0" fontId="10" fillId="0" borderId="14" xfId="0" applyFont="1" applyBorder="1" applyAlignment="1">
      <alignment vertical="center"/>
    </xf>
    <xf numFmtId="49" fontId="10" fillId="0" borderId="12" xfId="0" applyNumberFormat="1" applyFont="1" applyBorder="1" applyAlignment="1">
      <alignment horizontal="left" vertical="center"/>
    </xf>
    <xf numFmtId="166" fontId="10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wrapText="1"/>
    </xf>
    <xf numFmtId="49" fontId="10" fillId="0" borderId="12" xfId="0" applyNumberFormat="1" applyFont="1" applyBorder="1" applyAlignment="1">
      <alignment horizontal="left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167" fontId="10" fillId="0" borderId="14" xfId="0" applyNumberFormat="1" applyFont="1" applyBorder="1" applyAlignment="1">
      <alignment vertical="center"/>
    </xf>
    <xf numFmtId="167" fontId="10" fillId="0" borderId="14" xfId="0" applyNumberFormat="1" applyFont="1" applyBorder="1"/>
    <xf numFmtId="0" fontId="18" fillId="2" borderId="14" xfId="0" applyFont="1" applyFill="1" applyBorder="1"/>
    <xf numFmtId="167" fontId="10" fillId="0" borderId="13" xfId="0" applyNumberFormat="1" applyFont="1" applyBorder="1" applyAlignment="1">
      <alignment horizontal="center" vertical="center" wrapText="1"/>
    </xf>
    <xf numFmtId="0" fontId="15" fillId="0" borderId="0" xfId="0" applyFont="1"/>
    <xf numFmtId="164" fontId="15" fillId="0" borderId="0" xfId="0" applyNumberFormat="1" applyFont="1"/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164" fontId="24" fillId="0" borderId="28" xfId="0" applyNumberFormat="1" applyFont="1" applyBorder="1" applyAlignment="1">
      <alignment vertical="center" wrapText="1"/>
    </xf>
    <xf numFmtId="164" fontId="24" fillId="0" borderId="28" xfId="0" applyNumberFormat="1" applyFont="1" applyBorder="1" applyAlignment="1">
      <alignment horizontal="center" vertical="center" wrapText="1"/>
    </xf>
    <xf numFmtId="3" fontId="25" fillId="0" borderId="25" xfId="0" applyNumberFormat="1" applyFont="1" applyBorder="1" applyAlignment="1">
      <alignment vertical="center" wrapText="1"/>
    </xf>
    <xf numFmtId="164" fontId="16" fillId="0" borderId="25" xfId="0" applyNumberFormat="1" applyFont="1" applyBorder="1" applyAlignment="1">
      <alignment vertical="center" wrapText="1"/>
    </xf>
    <xf numFmtId="0" fontId="2" fillId="0" borderId="25" xfId="0" applyFont="1" applyBorder="1" applyAlignment="1">
      <alignment horizontal="center"/>
    </xf>
    <xf numFmtId="0" fontId="2" fillId="4" borderId="29" xfId="0" applyFont="1" applyFill="1" applyBorder="1"/>
    <xf numFmtId="164" fontId="24" fillId="0" borderId="30" xfId="0" applyNumberFormat="1" applyFont="1" applyBorder="1" applyAlignment="1">
      <alignment vertical="center" wrapText="1"/>
    </xf>
    <xf numFmtId="164" fontId="24" fillId="0" borderId="30" xfId="0" applyNumberFormat="1" applyFont="1" applyBorder="1" applyAlignment="1">
      <alignment horizontal="center" vertical="center" wrapText="1"/>
    </xf>
    <xf numFmtId="164" fontId="27" fillId="0" borderId="28" xfId="0" applyNumberFormat="1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2" fillId="0" borderId="25" xfId="0" applyFont="1" applyBorder="1"/>
    <xf numFmtId="0" fontId="28" fillId="0" borderId="28" xfId="0" applyFont="1" applyBorder="1" applyAlignment="1">
      <alignment horizontal="center" wrapText="1"/>
    </xf>
    <xf numFmtId="164" fontId="2" fillId="0" borderId="25" xfId="0" applyNumberFormat="1" applyFont="1" applyBorder="1"/>
    <xf numFmtId="0" fontId="2" fillId="4" borderId="31" xfId="0" applyFont="1" applyFill="1" applyBorder="1"/>
    <xf numFmtId="164" fontId="27" fillId="0" borderId="30" xfId="0" applyNumberFormat="1" applyFont="1" applyBorder="1" applyAlignment="1">
      <alignment vertical="center" wrapText="1"/>
    </xf>
    <xf numFmtId="0" fontId="28" fillId="0" borderId="30" xfId="0" applyFont="1" applyBorder="1" applyAlignment="1">
      <alignment horizontal="center" wrapText="1"/>
    </xf>
    <xf numFmtId="164" fontId="27" fillId="0" borderId="32" xfId="0" applyNumberFormat="1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8" fillId="0" borderId="32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/>
    </xf>
    <xf numFmtId="0" fontId="26" fillId="5" borderId="25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164" fontId="10" fillId="0" borderId="25" xfId="0" applyNumberFormat="1" applyFont="1" applyBorder="1" applyAlignment="1">
      <alignment wrapText="1"/>
    </xf>
    <xf numFmtId="164" fontId="2" fillId="0" borderId="25" xfId="0" applyNumberFormat="1" applyFont="1" applyBorder="1" applyAlignment="1">
      <alignment horizontal="center"/>
    </xf>
    <xf numFmtId="4" fontId="15" fillId="0" borderId="28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wrapText="1"/>
    </xf>
    <xf numFmtId="4" fontId="27" fillId="0" borderId="30" xfId="0" applyNumberFormat="1" applyFont="1" applyBorder="1" applyAlignment="1">
      <alignment vertical="center" wrapText="1"/>
    </xf>
    <xf numFmtId="0" fontId="8" fillId="0" borderId="30" xfId="0" applyFont="1" applyBorder="1" applyAlignment="1">
      <alignment horizontal="center" wrapText="1"/>
    </xf>
    <xf numFmtId="4" fontId="27" fillId="0" borderId="32" xfId="0" applyNumberFormat="1" applyFont="1" applyBorder="1" applyAlignment="1">
      <alignment vertical="center" wrapText="1"/>
    </xf>
    <xf numFmtId="164" fontId="2" fillId="0" borderId="30" xfId="0" applyNumberFormat="1" applyFont="1" applyBorder="1"/>
    <xf numFmtId="0" fontId="8" fillId="0" borderId="28" xfId="0" applyFont="1" applyBorder="1" applyAlignment="1">
      <alignment horizontal="center" wrapText="1"/>
    </xf>
    <xf numFmtId="164" fontId="2" fillId="0" borderId="32" xfId="0" applyNumberFormat="1" applyFont="1" applyBorder="1"/>
    <xf numFmtId="0" fontId="8" fillId="0" borderId="32" xfId="0" applyFont="1" applyBorder="1" applyAlignment="1">
      <alignment horizontal="center" wrapText="1"/>
    </xf>
    <xf numFmtId="4" fontId="2" fillId="0" borderId="25" xfId="0" applyNumberFormat="1" applyFont="1" applyBorder="1"/>
    <xf numFmtId="164" fontId="2" fillId="0" borderId="25" xfId="0" applyNumberFormat="1" applyFont="1" applyBorder="1" applyAlignment="1">
      <alignment horizontal="center" vertical="center"/>
    </xf>
    <xf numFmtId="164" fontId="24" fillId="0" borderId="25" xfId="0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/>
    </xf>
    <xf numFmtId="0" fontId="26" fillId="0" borderId="25" xfId="0" applyFont="1" applyBorder="1" applyAlignment="1">
      <alignment horizontal="center" vertical="center"/>
    </xf>
    <xf numFmtId="164" fontId="29" fillId="0" borderId="25" xfId="0" applyNumberFormat="1" applyFont="1" applyBorder="1" applyAlignment="1">
      <alignment horizontal="center" vertical="top" wrapText="1"/>
    </xf>
    <xf numFmtId="164" fontId="29" fillId="0" borderId="28" xfId="0" applyNumberFormat="1" applyFont="1" applyBorder="1"/>
    <xf numFmtId="0" fontId="2" fillId="0" borderId="25" xfId="0" applyFont="1" applyBorder="1" applyAlignment="1">
      <alignment wrapText="1"/>
    </xf>
    <xf numFmtId="164" fontId="29" fillId="0" borderId="30" xfId="0" applyNumberFormat="1" applyFont="1" applyBorder="1"/>
    <xf numFmtId="0" fontId="8" fillId="0" borderId="30" xfId="0" applyFont="1" applyBorder="1" applyAlignment="1">
      <alignment horizontal="center" vertical="center" wrapText="1"/>
    </xf>
    <xf numFmtId="164" fontId="29" fillId="0" borderId="32" xfId="0" applyNumberFormat="1" applyFont="1" applyBorder="1"/>
    <xf numFmtId="0" fontId="8" fillId="0" borderId="32" xfId="0" applyFont="1" applyBorder="1" applyAlignment="1">
      <alignment horizontal="center" vertical="center" wrapText="1"/>
    </xf>
    <xf numFmtId="164" fontId="29" fillId="0" borderId="25" xfId="0" applyNumberFormat="1" applyFont="1" applyBorder="1" applyAlignment="1">
      <alignment horizontal="center"/>
    </xf>
    <xf numFmtId="164" fontId="24" fillId="0" borderId="32" xfId="0" applyNumberFormat="1" applyFont="1" applyBorder="1" applyAlignment="1">
      <alignment vertical="center" wrapText="1"/>
    </xf>
    <xf numFmtId="164" fontId="24" fillId="0" borderId="32" xfId="0" applyNumberFormat="1" applyFont="1" applyBorder="1" applyAlignment="1">
      <alignment horizontal="center" vertical="center" wrapText="1"/>
    </xf>
    <xf numFmtId="4" fontId="29" fillId="0" borderId="25" xfId="0" applyNumberFormat="1" applyFont="1" applyBorder="1"/>
    <xf numFmtId="164" fontId="2" fillId="0" borderId="25" xfId="0" applyNumberFormat="1" applyFont="1" applyBorder="1" applyAlignment="1">
      <alignment wrapText="1"/>
    </xf>
    <xf numFmtId="0" fontId="2" fillId="4" borderId="34" xfId="0" applyFont="1" applyFill="1" applyBorder="1"/>
    <xf numFmtId="0" fontId="29" fillId="0" borderId="25" xfId="0" applyFont="1" applyBorder="1" applyAlignment="1">
      <alignment horizontal="center"/>
    </xf>
    <xf numFmtId="0" fontId="16" fillId="0" borderId="25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10" fillId="0" borderId="25" xfId="0" applyFont="1" applyBorder="1" applyAlignment="1">
      <alignment wrapText="1"/>
    </xf>
    <xf numFmtId="0" fontId="16" fillId="0" borderId="25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7" xfId="0" applyFont="1" applyBorder="1"/>
    <xf numFmtId="0" fontId="5" fillId="0" borderId="2" xfId="0" applyFont="1" applyBorder="1" applyAlignment="1">
      <alignment horizontal="center" vertical="center" wrapText="1"/>
    </xf>
    <xf numFmtId="0" fontId="7" fillId="0" borderId="8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164" fontId="5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164" fontId="12" fillId="0" borderId="17" xfId="0" applyNumberFormat="1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8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164" fontId="12" fillId="0" borderId="20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18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17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28" xfId="0" applyFont="1" applyBorder="1" applyAlignment="1">
      <alignment horizontal="center" vertical="center" wrapText="1"/>
    </xf>
    <xf numFmtId="0" fontId="7" fillId="0" borderId="30" xfId="0" applyFont="1" applyBorder="1"/>
    <xf numFmtId="0" fontId="7" fillId="0" borderId="32" xfId="0" applyFont="1" applyBorder="1"/>
    <xf numFmtId="0" fontId="28" fillId="0" borderId="28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/>
    </xf>
    <xf numFmtId="0" fontId="28" fillId="0" borderId="28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 wrapText="1"/>
    </xf>
    <xf numFmtId="0" fontId="26" fillId="0" borderId="28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0" fontId="26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0"/>
  <sheetViews>
    <sheetView tabSelected="1" zoomScale="90" zoomScaleNormal="90" workbookViewId="0">
      <selection activeCell="G5" sqref="G5"/>
    </sheetView>
  </sheetViews>
  <sheetFormatPr defaultColWidth="12.625" defaultRowHeight="15" customHeight="1" x14ac:dyDescent="0.2"/>
  <cols>
    <col min="1" max="1" width="7.625" customWidth="1"/>
    <col min="2" max="2" width="38.25" customWidth="1"/>
    <col min="3" max="3" width="11.625" customWidth="1"/>
    <col min="4" max="4" width="10" customWidth="1"/>
    <col min="5" max="5" width="11.625" customWidth="1"/>
    <col min="6" max="6" width="12" customWidth="1"/>
    <col min="7" max="7" width="14" customWidth="1"/>
    <col min="8" max="19" width="7" customWidth="1"/>
    <col min="20" max="26" width="7.625" customWidth="1"/>
  </cols>
  <sheetData>
    <row r="1" spans="1:21" x14ac:dyDescent="0.25">
      <c r="A1" s="236" t="s">
        <v>333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"/>
      <c r="U1" s="1"/>
    </row>
    <row r="2" spans="1:21" x14ac:dyDescent="0.25">
      <c r="A2" s="2"/>
      <c r="B2" s="3"/>
      <c r="C2" s="1"/>
      <c r="D2" s="1"/>
      <c r="E2" s="1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</row>
    <row r="4" spans="1:21" x14ac:dyDescent="0.25">
      <c r="A4" s="2"/>
      <c r="B4" s="3"/>
      <c r="C4" s="1"/>
      <c r="D4" s="1"/>
      <c r="E4" s="1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6" t="s">
        <v>1</v>
      </c>
      <c r="B5" s="3"/>
      <c r="C5" s="1"/>
      <c r="D5" s="1"/>
      <c r="E5" s="1"/>
      <c r="F5" s="4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2" t="s">
        <v>2</v>
      </c>
      <c r="B6" s="3"/>
      <c r="C6" s="1"/>
      <c r="D6" s="1"/>
      <c r="E6" s="1"/>
      <c r="F6" s="4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2.5" customHeight="1" x14ac:dyDescent="0.2">
      <c r="A7" s="179" t="s">
        <v>3</v>
      </c>
      <c r="B7" s="181" t="s">
        <v>4</v>
      </c>
      <c r="C7" s="7" t="s">
        <v>5</v>
      </c>
      <c r="D7" s="181" t="s">
        <v>6</v>
      </c>
      <c r="E7" s="181" t="s">
        <v>7</v>
      </c>
      <c r="F7" s="187" t="s">
        <v>8</v>
      </c>
      <c r="G7" s="183" t="s">
        <v>9</v>
      </c>
      <c r="H7" s="184" t="s">
        <v>10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6"/>
      <c r="T7" s="8"/>
      <c r="U7" s="8"/>
    </row>
    <row r="8" spans="1:21" ht="14.25" x14ac:dyDescent="0.2">
      <c r="A8" s="180"/>
      <c r="B8" s="182"/>
      <c r="C8" s="9" t="s">
        <v>11</v>
      </c>
      <c r="D8" s="182"/>
      <c r="E8" s="182"/>
      <c r="F8" s="182"/>
      <c r="G8" s="182"/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1" t="s">
        <v>23</v>
      </c>
      <c r="T8" s="8"/>
      <c r="U8" s="8"/>
    </row>
    <row r="9" spans="1:21" ht="15" customHeight="1" x14ac:dyDescent="0.25">
      <c r="A9" s="12"/>
      <c r="B9" s="13"/>
      <c r="C9" s="14"/>
      <c r="D9" s="14"/>
      <c r="E9" s="14"/>
      <c r="F9" s="15"/>
      <c r="G9" s="16"/>
      <c r="H9" s="16"/>
      <c r="I9" s="16"/>
      <c r="J9" s="16"/>
      <c r="K9" s="16"/>
      <c r="L9" s="16"/>
      <c r="M9" s="16"/>
      <c r="N9" s="16"/>
      <c r="O9" s="17"/>
      <c r="P9" s="16"/>
      <c r="Q9" s="16"/>
      <c r="R9" s="16"/>
      <c r="S9" s="16"/>
      <c r="T9" s="8"/>
      <c r="U9" s="8"/>
    </row>
    <row r="10" spans="1:21" x14ac:dyDescent="0.25">
      <c r="A10" s="12"/>
      <c r="B10" s="13"/>
      <c r="C10" s="14"/>
      <c r="D10" s="14"/>
      <c r="E10" s="14"/>
      <c r="F10" s="18"/>
      <c r="G10" s="16"/>
      <c r="H10" s="16"/>
      <c r="I10" s="16"/>
      <c r="J10" s="16"/>
      <c r="K10" s="16"/>
      <c r="L10" s="16"/>
      <c r="M10" s="16"/>
      <c r="N10" s="16"/>
      <c r="O10" s="17"/>
      <c r="P10" s="16"/>
      <c r="Q10" s="16"/>
      <c r="R10" s="16"/>
      <c r="S10" s="16"/>
      <c r="T10" s="8"/>
      <c r="U10" s="8"/>
    </row>
    <row r="11" spans="1:21" x14ac:dyDescent="0.25">
      <c r="A11" s="12"/>
      <c r="B11" s="19"/>
      <c r="C11" s="14"/>
      <c r="D11" s="14"/>
      <c r="E11" s="14"/>
      <c r="F11" s="18"/>
      <c r="G11" s="16"/>
      <c r="H11" s="16"/>
      <c r="I11" s="16"/>
      <c r="J11" s="16"/>
      <c r="K11" s="16"/>
      <c r="L11" s="16"/>
      <c r="M11" s="16"/>
      <c r="N11" s="16"/>
      <c r="O11" s="17"/>
      <c r="P11" s="16"/>
      <c r="Q11" s="16"/>
      <c r="R11" s="16"/>
      <c r="S11" s="16"/>
      <c r="T11" s="8"/>
      <c r="U11" s="8"/>
    </row>
    <row r="12" spans="1:21" x14ac:dyDescent="0.25">
      <c r="A12" s="20"/>
      <c r="B12" s="21"/>
      <c r="C12" s="14"/>
      <c r="D12" s="22"/>
      <c r="E12" s="22"/>
      <c r="F12" s="23"/>
      <c r="G12" s="16"/>
      <c r="H12" s="16"/>
      <c r="I12" s="16"/>
      <c r="J12" s="16"/>
      <c r="K12" s="16"/>
      <c r="L12" s="16"/>
      <c r="M12" s="16"/>
      <c r="N12" s="16"/>
      <c r="O12" s="24"/>
      <c r="P12" s="16"/>
      <c r="Q12" s="16"/>
      <c r="R12" s="16"/>
      <c r="S12" s="16"/>
      <c r="T12" s="8"/>
      <c r="U12" s="8"/>
    </row>
    <row r="13" spans="1:21" x14ac:dyDescent="0.25">
      <c r="A13" s="12"/>
      <c r="B13" s="19"/>
      <c r="C13" s="14"/>
      <c r="D13" s="14"/>
      <c r="E13" s="14"/>
      <c r="F13" s="18"/>
      <c r="G13" s="16"/>
      <c r="H13" s="16"/>
      <c r="I13" s="16"/>
      <c r="J13" s="16"/>
      <c r="K13" s="16"/>
      <c r="L13" s="16"/>
      <c r="M13" s="16"/>
      <c r="N13" s="16"/>
      <c r="O13" s="24"/>
      <c r="P13" s="16"/>
      <c r="Q13" s="16"/>
      <c r="R13" s="16"/>
      <c r="S13" s="16"/>
      <c r="T13" s="8"/>
      <c r="U13" s="8"/>
    </row>
    <row r="14" spans="1:21" x14ac:dyDescent="0.25">
      <c r="A14" s="12"/>
      <c r="B14" s="19"/>
      <c r="C14" s="14"/>
      <c r="D14" s="14"/>
      <c r="E14" s="14"/>
      <c r="F14" s="18"/>
      <c r="G14" s="16"/>
      <c r="H14" s="16"/>
      <c r="I14" s="16"/>
      <c r="J14" s="16"/>
      <c r="K14" s="16"/>
      <c r="L14" s="16"/>
      <c r="M14" s="16"/>
      <c r="N14" s="16"/>
      <c r="O14" s="24"/>
      <c r="P14" s="16"/>
      <c r="Q14" s="16"/>
      <c r="R14" s="16"/>
      <c r="S14" s="16"/>
      <c r="T14" s="8"/>
      <c r="U14" s="8"/>
    </row>
    <row r="15" spans="1:21" x14ac:dyDescent="0.25">
      <c r="A15" s="12"/>
      <c r="B15" s="13"/>
      <c r="C15" s="14"/>
      <c r="D15" s="14"/>
      <c r="E15" s="14"/>
      <c r="F15" s="18"/>
      <c r="G15" s="16"/>
      <c r="H15" s="16"/>
      <c r="I15" s="16"/>
      <c r="J15" s="16"/>
      <c r="K15" s="16"/>
      <c r="L15" s="16"/>
      <c r="M15" s="16"/>
      <c r="N15" s="16"/>
      <c r="O15" s="24"/>
      <c r="P15" s="16"/>
      <c r="Q15" s="16"/>
      <c r="R15" s="16"/>
      <c r="S15" s="16"/>
      <c r="T15" s="8"/>
      <c r="U15" s="8"/>
    </row>
    <row r="16" spans="1:21" x14ac:dyDescent="0.25">
      <c r="A16" s="12"/>
      <c r="B16" s="19"/>
      <c r="C16" s="14"/>
      <c r="D16" s="14"/>
      <c r="E16" s="14"/>
      <c r="F16" s="25"/>
      <c r="G16" s="16"/>
      <c r="H16" s="16"/>
      <c r="I16" s="16"/>
      <c r="J16" s="16"/>
      <c r="K16" s="16"/>
      <c r="L16" s="16"/>
      <c r="M16" s="16"/>
      <c r="N16" s="16"/>
      <c r="O16" s="17"/>
      <c r="P16" s="16"/>
      <c r="Q16" s="16"/>
      <c r="R16" s="16"/>
      <c r="S16" s="16"/>
      <c r="T16" s="8"/>
      <c r="U16" s="8"/>
    </row>
    <row r="17" spans="1:21" x14ac:dyDescent="0.25">
      <c r="A17" s="12"/>
      <c r="B17" s="19"/>
      <c r="C17" s="14"/>
      <c r="D17" s="14"/>
      <c r="E17" s="14"/>
      <c r="F17" s="25"/>
      <c r="G17" s="16"/>
      <c r="H17" s="16"/>
      <c r="I17" s="16"/>
      <c r="J17" s="16"/>
      <c r="K17" s="16"/>
      <c r="L17" s="16"/>
      <c r="M17" s="16"/>
      <c r="N17" s="16"/>
      <c r="O17" s="17"/>
      <c r="P17" s="16"/>
      <c r="Q17" s="16"/>
      <c r="R17" s="16"/>
      <c r="S17" s="16"/>
      <c r="T17" s="8"/>
      <c r="U17" s="8"/>
    </row>
    <row r="18" spans="1:21" x14ac:dyDescent="0.25">
      <c r="A18" s="12"/>
      <c r="B18" s="19"/>
      <c r="C18" s="14"/>
      <c r="D18" s="14"/>
      <c r="E18" s="14"/>
      <c r="F18" s="25"/>
      <c r="G18" s="16"/>
      <c r="H18" s="16"/>
      <c r="I18" s="16"/>
      <c r="J18" s="16"/>
      <c r="K18" s="16"/>
      <c r="L18" s="16"/>
      <c r="M18" s="16"/>
      <c r="N18" s="16"/>
      <c r="O18" s="17"/>
      <c r="P18" s="16"/>
      <c r="Q18" s="16"/>
      <c r="R18" s="16"/>
      <c r="S18" s="16"/>
      <c r="T18" s="8"/>
      <c r="U18" s="8"/>
    </row>
    <row r="19" spans="1:21" x14ac:dyDescent="0.25">
      <c r="A19" s="20"/>
      <c r="B19" s="21"/>
      <c r="C19" s="22"/>
      <c r="D19" s="22"/>
      <c r="E19" s="22"/>
      <c r="F19" s="26"/>
      <c r="G19" s="16"/>
      <c r="H19" s="16"/>
      <c r="I19" s="16"/>
      <c r="J19" s="16"/>
      <c r="K19" s="16"/>
      <c r="L19" s="16"/>
      <c r="M19" s="16"/>
      <c r="N19" s="16"/>
      <c r="O19" s="24"/>
      <c r="P19" s="16"/>
      <c r="Q19" s="16"/>
      <c r="R19" s="16"/>
      <c r="S19" s="16"/>
      <c r="T19" s="8"/>
      <c r="U19" s="8"/>
    </row>
    <row r="20" spans="1:21" x14ac:dyDescent="0.25">
      <c r="A20" s="12"/>
      <c r="B20" s="19"/>
      <c r="C20" s="14"/>
      <c r="D20" s="14"/>
      <c r="E20" s="14"/>
      <c r="F20" s="25"/>
      <c r="G20" s="16"/>
      <c r="H20" s="16"/>
      <c r="I20" s="16"/>
      <c r="J20" s="16"/>
      <c r="K20" s="16"/>
      <c r="L20" s="16"/>
      <c r="M20" s="16"/>
      <c r="N20" s="16"/>
      <c r="O20" s="24"/>
      <c r="P20" s="16"/>
      <c r="Q20" s="16"/>
      <c r="R20" s="16"/>
      <c r="S20" s="16"/>
      <c r="T20" s="8"/>
      <c r="U20" s="8"/>
    </row>
    <row r="21" spans="1:21" ht="15.75" customHeight="1" x14ac:dyDescent="0.25">
      <c r="A21" s="12"/>
      <c r="B21" s="19"/>
      <c r="C21" s="14"/>
      <c r="D21" s="14"/>
      <c r="E21" s="14"/>
      <c r="F21" s="25"/>
      <c r="G21" s="16"/>
      <c r="H21" s="16"/>
      <c r="I21" s="16"/>
      <c r="J21" s="16"/>
      <c r="K21" s="16"/>
      <c r="L21" s="16"/>
      <c r="M21" s="16"/>
      <c r="N21" s="16"/>
      <c r="O21" s="24"/>
      <c r="P21" s="16"/>
      <c r="Q21" s="16"/>
      <c r="R21" s="16"/>
      <c r="S21" s="16"/>
      <c r="T21" s="8"/>
      <c r="U21" s="8"/>
    </row>
    <row r="22" spans="1:21" ht="15.75" customHeight="1" x14ac:dyDescent="0.25">
      <c r="A22" s="12"/>
      <c r="B22" s="19"/>
      <c r="C22" s="14"/>
      <c r="D22" s="14"/>
      <c r="E22" s="14"/>
      <c r="F22" s="25"/>
      <c r="G22" s="16"/>
      <c r="H22" s="16"/>
      <c r="I22" s="16"/>
      <c r="J22" s="16"/>
      <c r="K22" s="16"/>
      <c r="L22" s="16"/>
      <c r="M22" s="16"/>
      <c r="N22" s="16"/>
      <c r="O22" s="24"/>
      <c r="P22" s="16"/>
      <c r="Q22" s="16"/>
      <c r="R22" s="16"/>
      <c r="S22" s="16"/>
      <c r="T22" s="8"/>
      <c r="U22" s="8"/>
    </row>
    <row r="23" spans="1:21" ht="15.75" customHeight="1" x14ac:dyDescent="0.25">
      <c r="A23" s="20"/>
      <c r="B23" s="21"/>
      <c r="C23" s="22"/>
      <c r="D23" s="22"/>
      <c r="E23" s="22"/>
      <c r="F23" s="26"/>
      <c r="G23" s="16"/>
      <c r="H23" s="16"/>
      <c r="I23" s="16"/>
      <c r="J23" s="16"/>
      <c r="K23" s="16"/>
      <c r="L23" s="16"/>
      <c r="M23" s="16"/>
      <c r="N23" s="16"/>
      <c r="O23" s="24"/>
      <c r="P23" s="16"/>
      <c r="Q23" s="16"/>
      <c r="R23" s="16"/>
      <c r="S23" s="16"/>
      <c r="T23" s="8"/>
      <c r="U23" s="8"/>
    </row>
    <row r="24" spans="1:21" ht="15.75" customHeight="1" x14ac:dyDescent="0.25">
      <c r="A24" s="27"/>
      <c r="B24" s="28"/>
      <c r="C24" s="1"/>
      <c r="D24" s="1"/>
      <c r="E24" s="1"/>
      <c r="F24" s="29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30" t="s">
        <v>24</v>
      </c>
      <c r="B25" s="3"/>
      <c r="C25" s="188">
        <f>SUM(F9:F23)</f>
        <v>0</v>
      </c>
      <c r="D25" s="178"/>
      <c r="E25" s="178"/>
      <c r="F25" s="178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hidden="1" customHeight="1" x14ac:dyDescent="0.25">
      <c r="A26" s="31" t="s">
        <v>25</v>
      </c>
      <c r="B26" s="32"/>
      <c r="C26" s="189">
        <f>PRODUCT(C25,0.1)</f>
        <v>0</v>
      </c>
      <c r="D26" s="190"/>
      <c r="E26" s="190"/>
      <c r="F26" s="191"/>
      <c r="G26" s="5"/>
      <c r="H26" s="192"/>
      <c r="I26" s="178"/>
      <c r="J26" s="192"/>
      <c r="K26" s="178"/>
      <c r="L26" s="33"/>
      <c r="M26" s="33"/>
      <c r="N26" s="34"/>
      <c r="O26" s="1"/>
      <c r="P26" s="1"/>
      <c r="Q26" s="1"/>
      <c r="R26" s="1"/>
      <c r="S26" s="1"/>
      <c r="T26" s="1"/>
      <c r="U26" s="1"/>
    </row>
    <row r="27" spans="1:21" ht="15.75" hidden="1" customHeight="1" x14ac:dyDescent="0.25">
      <c r="A27" s="35" t="s">
        <v>26</v>
      </c>
      <c r="B27" s="24"/>
      <c r="C27" s="196">
        <f>PRODUCT(C25,0.1)</f>
        <v>0</v>
      </c>
      <c r="D27" s="197"/>
      <c r="E27" s="197"/>
      <c r="F27" s="198"/>
      <c r="G27" s="5"/>
      <c r="H27" s="36"/>
      <c r="I27" s="36"/>
      <c r="J27" s="193"/>
      <c r="K27" s="178"/>
      <c r="L27" s="193"/>
      <c r="M27" s="178"/>
      <c r="N27" s="1"/>
      <c r="O27" s="1"/>
      <c r="P27" s="1"/>
      <c r="Q27" s="1"/>
      <c r="R27" s="1"/>
      <c r="S27" s="1"/>
      <c r="T27" s="1"/>
      <c r="U27" s="1"/>
    </row>
    <row r="28" spans="1:21" ht="15.75" hidden="1" customHeight="1" x14ac:dyDescent="0.25">
      <c r="A28" s="35" t="s">
        <v>27</v>
      </c>
      <c r="B28" s="24"/>
      <c r="C28" s="196">
        <f>SUM(C25:F27)</f>
        <v>0</v>
      </c>
      <c r="D28" s="197"/>
      <c r="E28" s="197"/>
      <c r="F28" s="198"/>
      <c r="G28" s="5"/>
      <c r="H28" s="36"/>
      <c r="I28" s="36"/>
      <c r="J28" s="193"/>
      <c r="K28" s="178"/>
      <c r="L28" s="193"/>
      <c r="M28" s="178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37"/>
      <c r="B29" s="3"/>
      <c r="C29" s="1"/>
      <c r="D29" s="1"/>
      <c r="E29" s="1"/>
      <c r="F29" s="4"/>
      <c r="G29" s="5"/>
      <c r="H29" s="36"/>
      <c r="I29" s="36"/>
      <c r="J29" s="193"/>
      <c r="K29" s="178"/>
      <c r="L29" s="193"/>
      <c r="M29" s="178"/>
      <c r="N29" s="1"/>
      <c r="O29" s="4"/>
      <c r="P29" s="1"/>
      <c r="Q29" s="1"/>
      <c r="R29" s="1"/>
      <c r="S29" s="1"/>
      <c r="T29" s="1"/>
      <c r="U29" s="1"/>
    </row>
    <row r="30" spans="1:21" ht="15.75" customHeight="1" x14ac:dyDescent="0.25">
      <c r="A30" s="38" t="s">
        <v>28</v>
      </c>
      <c r="B30" s="3"/>
      <c r="C30" s="1"/>
      <c r="D30" s="1"/>
      <c r="E30" s="1"/>
      <c r="F30" s="4"/>
      <c r="G30" s="5"/>
      <c r="H30" s="1"/>
      <c r="I30" s="1"/>
      <c r="J30" s="1"/>
      <c r="K30" s="1"/>
      <c r="L30" s="1"/>
      <c r="M30" s="1"/>
      <c r="N30" s="1"/>
      <c r="O30" s="4"/>
      <c r="P30" s="4"/>
      <c r="Q30" s="1"/>
      <c r="R30" s="1"/>
      <c r="S30" s="1"/>
      <c r="T30" s="1"/>
      <c r="U30" s="1"/>
    </row>
    <row r="31" spans="1:21" ht="15.75" customHeight="1" x14ac:dyDescent="0.25">
      <c r="A31" s="39"/>
      <c r="B31" s="3"/>
      <c r="C31" s="1"/>
      <c r="D31" s="1"/>
      <c r="E31" s="1"/>
      <c r="F31" s="4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5">
      <c r="A32" s="40" t="s">
        <v>29</v>
      </c>
      <c r="B32" s="3"/>
      <c r="C32" s="41" t="s">
        <v>30</v>
      </c>
      <c r="D32" s="41"/>
      <c r="E32" s="41"/>
      <c r="F32" s="41"/>
      <c r="G32" s="195" t="s">
        <v>31</v>
      </c>
      <c r="H32" s="178"/>
      <c r="I32" s="178"/>
      <c r="J32" s="178"/>
      <c r="K32" s="1"/>
      <c r="L32" s="194" t="s">
        <v>32</v>
      </c>
      <c r="M32" s="178"/>
      <c r="N32" s="178"/>
      <c r="O32" s="1"/>
      <c r="P32" s="195" t="s">
        <v>33</v>
      </c>
      <c r="Q32" s="178"/>
      <c r="R32" s="178"/>
      <c r="S32" s="178"/>
      <c r="T32" s="178"/>
      <c r="U32" s="36"/>
    </row>
    <row r="33" spans="1:21" ht="15.75" customHeight="1" x14ac:dyDescent="0.2">
      <c r="A33" s="42"/>
      <c r="B33" s="43"/>
      <c r="C33" s="44"/>
      <c r="D33" s="44"/>
      <c r="E33" s="44"/>
      <c r="F33" s="44"/>
      <c r="G33" s="44"/>
      <c r="H33" s="44"/>
      <c r="I33" s="44"/>
      <c r="J33" s="44"/>
      <c r="L33" s="36"/>
      <c r="M33" s="36"/>
      <c r="O33" s="36"/>
      <c r="P33" s="44"/>
      <c r="Q33" s="44"/>
      <c r="R33" s="44"/>
      <c r="S33" s="44"/>
      <c r="T33" s="36"/>
      <c r="U33" s="36"/>
    </row>
    <row r="34" spans="1:21" ht="15.75" customHeight="1" x14ac:dyDescent="0.2">
      <c r="A34" s="43"/>
      <c r="B34" s="43"/>
      <c r="C34" s="36"/>
      <c r="D34" s="36"/>
      <c r="E34" s="36"/>
      <c r="F34" s="45"/>
      <c r="G34" s="36"/>
      <c r="H34" s="45"/>
      <c r="I34" s="46"/>
      <c r="J34" s="36"/>
      <c r="L34" s="36"/>
      <c r="M34" s="36"/>
      <c r="O34" s="36"/>
      <c r="P34" s="36"/>
      <c r="Q34" s="45"/>
      <c r="R34" s="46"/>
      <c r="S34" s="36"/>
      <c r="T34" s="36"/>
      <c r="U34" s="36"/>
    </row>
    <row r="35" spans="1:21" ht="15" customHeight="1" x14ac:dyDescent="0.2">
      <c r="A35" s="204"/>
      <c r="B35" s="178"/>
      <c r="C35" s="205"/>
      <c r="D35" s="178"/>
      <c r="E35" s="178"/>
      <c r="F35" s="178"/>
      <c r="G35" s="206"/>
      <c r="H35" s="178"/>
      <c r="I35" s="178"/>
      <c r="J35" s="178"/>
      <c r="L35" s="199" t="s">
        <v>34</v>
      </c>
      <c r="M35" s="178"/>
      <c r="N35" s="178"/>
      <c r="O35" s="36"/>
      <c r="P35" s="199" t="s">
        <v>35</v>
      </c>
      <c r="Q35" s="178"/>
      <c r="R35" s="178"/>
      <c r="S35" s="178"/>
      <c r="T35" s="178"/>
      <c r="U35" s="178"/>
    </row>
    <row r="36" spans="1:21" ht="15" customHeight="1" x14ac:dyDescent="0.2">
      <c r="A36" s="207"/>
      <c r="B36" s="178"/>
      <c r="C36" s="208"/>
      <c r="D36" s="178"/>
      <c r="E36" s="178"/>
      <c r="F36" s="178"/>
      <c r="G36" s="209"/>
      <c r="H36" s="178"/>
      <c r="I36" s="178"/>
      <c r="J36" s="178"/>
      <c r="L36" s="200" t="s">
        <v>37</v>
      </c>
      <c r="M36" s="178"/>
      <c r="N36" s="178"/>
      <c r="O36" s="36"/>
      <c r="P36" s="210" t="s">
        <v>38</v>
      </c>
      <c r="Q36" s="178"/>
      <c r="R36" s="178"/>
      <c r="S36" s="178"/>
      <c r="T36" s="36"/>
      <c r="U36" s="36"/>
    </row>
    <row r="37" spans="1:21" ht="15.75" customHeight="1" x14ac:dyDescent="0.2"/>
    <row r="38" spans="1:21" ht="15.75" customHeight="1" x14ac:dyDescent="0.2"/>
    <row r="39" spans="1:21" ht="15.75" customHeight="1" x14ac:dyDescent="0.2">
      <c r="H39" s="201"/>
      <c r="I39" s="178"/>
      <c r="J39" s="178"/>
      <c r="K39" s="178"/>
      <c r="L39" s="36"/>
      <c r="M39" s="36"/>
    </row>
    <row r="40" spans="1:21" ht="15.75" customHeight="1" x14ac:dyDescent="0.2">
      <c r="H40" s="44"/>
      <c r="I40" s="44"/>
      <c r="J40" s="44"/>
      <c r="K40" s="44"/>
      <c r="L40" s="36"/>
      <c r="M40" s="36"/>
    </row>
    <row r="41" spans="1:21" ht="15.75" customHeight="1" x14ac:dyDescent="0.2">
      <c r="H41" s="36"/>
      <c r="I41" s="45"/>
      <c r="J41" s="46"/>
      <c r="K41" s="36"/>
      <c r="L41" s="36"/>
      <c r="M41" s="36"/>
    </row>
    <row r="42" spans="1:21" ht="15.75" customHeight="1" x14ac:dyDescent="0.2">
      <c r="H42" s="202"/>
      <c r="I42" s="178"/>
      <c r="J42" s="178"/>
      <c r="K42" s="178"/>
      <c r="L42" s="178"/>
      <c r="M42" s="178"/>
    </row>
    <row r="43" spans="1:21" ht="15.75" customHeight="1" x14ac:dyDescent="0.2">
      <c r="H43" s="203"/>
      <c r="I43" s="178"/>
      <c r="J43" s="178"/>
      <c r="K43" s="178"/>
      <c r="L43" s="36"/>
      <c r="M43" s="36"/>
    </row>
    <row r="44" spans="1:21" ht="15.75" customHeight="1" x14ac:dyDescent="0.2"/>
    <row r="45" spans="1:21" ht="15.75" customHeight="1" x14ac:dyDescent="0.2"/>
    <row r="46" spans="1:21" ht="15.75" customHeight="1" x14ac:dyDescent="0.2"/>
    <row r="47" spans="1:21" ht="15.75" customHeight="1" x14ac:dyDescent="0.2"/>
    <row r="48" spans="1:2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A35:B35"/>
    <mergeCell ref="C35:F35"/>
    <mergeCell ref="G35:J35"/>
    <mergeCell ref="P35:U35"/>
    <mergeCell ref="A36:B36"/>
    <mergeCell ref="C36:F36"/>
    <mergeCell ref="G36:J36"/>
    <mergeCell ref="P36:S36"/>
    <mergeCell ref="L35:N35"/>
    <mergeCell ref="L36:N36"/>
    <mergeCell ref="H39:K39"/>
    <mergeCell ref="H42:M42"/>
    <mergeCell ref="H43:K43"/>
    <mergeCell ref="L27:M27"/>
    <mergeCell ref="L32:N32"/>
    <mergeCell ref="P32:T32"/>
    <mergeCell ref="C27:F27"/>
    <mergeCell ref="C28:F28"/>
    <mergeCell ref="J28:K28"/>
    <mergeCell ref="L28:M28"/>
    <mergeCell ref="J29:K29"/>
    <mergeCell ref="L29:M29"/>
    <mergeCell ref="G32:J32"/>
    <mergeCell ref="C25:F25"/>
    <mergeCell ref="C26:F26"/>
    <mergeCell ref="H26:I26"/>
    <mergeCell ref="J26:K26"/>
    <mergeCell ref="J27:K27"/>
    <mergeCell ref="A1:S1"/>
    <mergeCell ref="A7:A8"/>
    <mergeCell ref="B7:B8"/>
    <mergeCell ref="D7:D8"/>
    <mergeCell ref="E7:E8"/>
    <mergeCell ref="G7:G8"/>
    <mergeCell ref="H7:S7"/>
    <mergeCell ref="F7:F8"/>
  </mergeCells>
  <pageMargins left="0.7" right="0.7" top="0.75" bottom="0.75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00"/>
  <sheetViews>
    <sheetView workbookViewId="0"/>
  </sheetViews>
  <sheetFormatPr defaultColWidth="12.625" defaultRowHeight="15" customHeight="1" x14ac:dyDescent="0.2"/>
  <cols>
    <col min="1" max="1" width="7.625" customWidth="1"/>
    <col min="2" max="2" width="36.125" customWidth="1"/>
    <col min="3" max="3" width="11.625" customWidth="1"/>
    <col min="4" max="4" width="10.125" customWidth="1"/>
    <col min="5" max="5" width="11.25" customWidth="1"/>
    <col min="6" max="6" width="20.5" customWidth="1"/>
    <col min="7" max="26" width="7.625" customWidth="1"/>
  </cols>
  <sheetData>
    <row r="1" spans="1:20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"/>
      <c r="T1" s="1"/>
    </row>
    <row r="2" spans="1:20" x14ac:dyDescent="0.25">
      <c r="A2" s="2"/>
      <c r="B2" s="3"/>
      <c r="C2" s="1"/>
      <c r="D2" s="47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6" t="s">
        <v>40</v>
      </c>
      <c r="B3" s="3"/>
      <c r="C3" s="3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  <c r="T3" s="1"/>
    </row>
    <row r="4" spans="1:20" x14ac:dyDescent="0.25">
      <c r="A4" s="2"/>
      <c r="B4" s="3"/>
      <c r="C4" s="1"/>
      <c r="D4" s="47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6" t="s">
        <v>41</v>
      </c>
      <c r="B5" s="3"/>
      <c r="C5" s="1"/>
      <c r="D5" s="47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2" t="s">
        <v>2</v>
      </c>
      <c r="B6" s="3"/>
      <c r="C6" s="1"/>
      <c r="D6" s="47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22.5" customHeight="1" x14ac:dyDescent="0.2">
      <c r="A7" s="179" t="s">
        <v>3</v>
      </c>
      <c r="B7" s="181" t="s">
        <v>4</v>
      </c>
      <c r="C7" s="7" t="s">
        <v>5</v>
      </c>
      <c r="D7" s="211" t="s">
        <v>7</v>
      </c>
      <c r="E7" s="187" t="s">
        <v>42</v>
      </c>
      <c r="F7" s="183" t="s">
        <v>9</v>
      </c>
      <c r="G7" s="184" t="s">
        <v>10</v>
      </c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6"/>
      <c r="S7" s="8"/>
      <c r="T7" s="8"/>
    </row>
    <row r="8" spans="1:20" ht="14.25" x14ac:dyDescent="0.2">
      <c r="A8" s="180"/>
      <c r="B8" s="182"/>
      <c r="C8" s="9" t="s">
        <v>11</v>
      </c>
      <c r="D8" s="182"/>
      <c r="E8" s="182"/>
      <c r="F8" s="182"/>
      <c r="G8" s="10" t="s">
        <v>12</v>
      </c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10" t="s">
        <v>21</v>
      </c>
      <c r="Q8" s="10" t="s">
        <v>22</v>
      </c>
      <c r="R8" s="11" t="s">
        <v>23</v>
      </c>
      <c r="S8" s="8"/>
      <c r="T8" s="8"/>
    </row>
    <row r="9" spans="1:20" ht="14.25" x14ac:dyDescent="0.2">
      <c r="A9" s="49"/>
      <c r="B9" s="50" t="s">
        <v>43</v>
      </c>
      <c r="C9" s="51"/>
      <c r="D9" s="52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  <c r="S9" s="8"/>
      <c r="T9" s="8"/>
    </row>
    <row r="10" spans="1:20" x14ac:dyDescent="0.25">
      <c r="A10" s="12"/>
      <c r="B10" s="19" t="s">
        <v>44</v>
      </c>
      <c r="C10" s="56" t="s">
        <v>45</v>
      </c>
      <c r="D10" s="57">
        <f>50000/80</f>
        <v>625</v>
      </c>
      <c r="E10" s="57">
        <v>50000</v>
      </c>
      <c r="F10" s="16" t="s">
        <v>46</v>
      </c>
      <c r="G10" s="58"/>
      <c r="H10" s="16">
        <v>80</v>
      </c>
      <c r="I10" s="16"/>
      <c r="J10" s="16"/>
      <c r="K10" s="16"/>
      <c r="L10" s="16"/>
      <c r="M10" s="16"/>
      <c r="N10" s="24"/>
      <c r="O10" s="16"/>
      <c r="P10" s="16"/>
      <c r="Q10" s="16"/>
      <c r="R10" s="16"/>
      <c r="S10" s="8"/>
      <c r="T10" s="8"/>
    </row>
    <row r="11" spans="1:20" x14ac:dyDescent="0.25">
      <c r="A11" s="12"/>
      <c r="B11" s="19" t="s">
        <v>47</v>
      </c>
      <c r="C11" s="59" t="s">
        <v>48</v>
      </c>
      <c r="D11" s="60">
        <f>3000/5</f>
        <v>600</v>
      </c>
      <c r="E11" s="60">
        <v>3000</v>
      </c>
      <c r="F11" s="16" t="s">
        <v>46</v>
      </c>
      <c r="G11" s="58"/>
      <c r="H11" s="16">
        <v>5</v>
      </c>
      <c r="I11" s="16"/>
      <c r="J11" s="16"/>
      <c r="K11" s="16"/>
      <c r="L11" s="16"/>
      <c r="M11" s="16"/>
      <c r="N11" s="24"/>
      <c r="O11" s="16"/>
      <c r="P11" s="16"/>
      <c r="Q11" s="16"/>
      <c r="R11" s="16"/>
      <c r="S11" s="8"/>
      <c r="T11" s="8"/>
    </row>
    <row r="12" spans="1:20" x14ac:dyDescent="0.25">
      <c r="A12" s="12"/>
      <c r="B12" s="61" t="s">
        <v>49</v>
      </c>
      <c r="C12" s="14" t="s">
        <v>50</v>
      </c>
      <c r="D12" s="62">
        <f>10000/10</f>
        <v>1000</v>
      </c>
      <c r="E12" s="25">
        <v>10000</v>
      </c>
      <c r="F12" s="16" t="s">
        <v>46</v>
      </c>
      <c r="G12" s="63"/>
      <c r="H12" s="16">
        <v>10</v>
      </c>
      <c r="I12" s="16"/>
      <c r="J12" s="16"/>
      <c r="K12" s="16"/>
      <c r="L12" s="16"/>
      <c r="M12" s="16"/>
      <c r="N12" s="24"/>
      <c r="O12" s="16"/>
      <c r="P12" s="16"/>
      <c r="Q12" s="16"/>
      <c r="R12" s="16"/>
      <c r="S12" s="8"/>
      <c r="T12" s="8"/>
    </row>
    <row r="13" spans="1:20" x14ac:dyDescent="0.25">
      <c r="A13" s="12"/>
      <c r="B13" s="64" t="s">
        <v>51</v>
      </c>
      <c r="C13" s="14" t="s">
        <v>50</v>
      </c>
      <c r="D13" s="62">
        <f>50000/10</f>
        <v>5000</v>
      </c>
      <c r="E13" s="25">
        <v>50000</v>
      </c>
      <c r="F13" s="16" t="s">
        <v>46</v>
      </c>
      <c r="G13" s="63"/>
      <c r="H13" s="16">
        <v>10</v>
      </c>
      <c r="I13" s="16"/>
      <c r="J13" s="16"/>
      <c r="K13" s="16"/>
      <c r="L13" s="16"/>
      <c r="M13" s="16"/>
      <c r="N13" s="24"/>
      <c r="O13" s="16"/>
      <c r="P13" s="16"/>
      <c r="Q13" s="16"/>
      <c r="R13" s="16"/>
      <c r="S13" s="8"/>
      <c r="T13" s="8"/>
    </row>
    <row r="14" spans="1:20" x14ac:dyDescent="0.25">
      <c r="A14" s="12"/>
      <c r="B14" s="64" t="s">
        <v>52</v>
      </c>
      <c r="C14" s="14" t="s">
        <v>48</v>
      </c>
      <c r="D14" s="62">
        <f>2500/5</f>
        <v>500</v>
      </c>
      <c r="E14" s="25">
        <v>2500</v>
      </c>
      <c r="F14" s="16" t="s">
        <v>46</v>
      </c>
      <c r="G14" s="16"/>
      <c r="H14" s="16">
        <v>5</v>
      </c>
      <c r="I14" s="16"/>
      <c r="J14" s="16"/>
      <c r="K14" s="16"/>
      <c r="L14" s="16"/>
      <c r="M14" s="16"/>
      <c r="N14" s="24"/>
      <c r="O14" s="16"/>
      <c r="P14" s="16"/>
      <c r="Q14" s="16"/>
      <c r="R14" s="16"/>
      <c r="S14" s="8"/>
      <c r="T14" s="8"/>
    </row>
    <row r="15" spans="1:20" x14ac:dyDescent="0.25">
      <c r="A15" s="12"/>
      <c r="B15" s="61" t="s">
        <v>53</v>
      </c>
      <c r="C15" s="14" t="s">
        <v>54</v>
      </c>
      <c r="D15" s="62">
        <f>500/20</f>
        <v>25</v>
      </c>
      <c r="E15" s="25">
        <v>500</v>
      </c>
      <c r="F15" s="16" t="s">
        <v>55</v>
      </c>
      <c r="G15" s="16"/>
      <c r="H15" s="16">
        <v>20</v>
      </c>
      <c r="I15" s="16"/>
      <c r="J15" s="16"/>
      <c r="K15" s="16"/>
      <c r="L15" s="16"/>
      <c r="M15" s="16"/>
      <c r="N15" s="24"/>
      <c r="O15" s="16"/>
      <c r="P15" s="16"/>
      <c r="Q15" s="16"/>
      <c r="R15" s="16"/>
      <c r="S15" s="8"/>
      <c r="T15" s="8"/>
    </row>
    <row r="16" spans="1:20" x14ac:dyDescent="0.25">
      <c r="A16" s="12"/>
      <c r="B16" s="61" t="s">
        <v>56</v>
      </c>
      <c r="C16" s="14" t="s">
        <v>57</v>
      </c>
      <c r="D16" s="62">
        <f>300/15</f>
        <v>20</v>
      </c>
      <c r="E16" s="25">
        <v>300</v>
      </c>
      <c r="F16" s="16" t="s">
        <v>55</v>
      </c>
      <c r="G16" s="16"/>
      <c r="H16" s="16">
        <v>15</v>
      </c>
      <c r="I16" s="16"/>
      <c r="J16" s="16"/>
      <c r="K16" s="16"/>
      <c r="L16" s="16"/>
      <c r="M16" s="16"/>
      <c r="N16" s="17"/>
      <c r="O16" s="16"/>
      <c r="P16" s="16"/>
      <c r="Q16" s="16"/>
      <c r="R16" s="16"/>
      <c r="S16" s="8"/>
      <c r="T16" s="8"/>
    </row>
    <row r="17" spans="1:20" x14ac:dyDescent="0.25">
      <c r="A17" s="12"/>
      <c r="B17" s="61" t="s">
        <v>58</v>
      </c>
      <c r="C17" s="14" t="s">
        <v>59</v>
      </c>
      <c r="D17" s="62">
        <f>150/5</f>
        <v>30</v>
      </c>
      <c r="E17" s="25">
        <v>150</v>
      </c>
      <c r="F17" s="16" t="s">
        <v>55</v>
      </c>
      <c r="G17" s="16"/>
      <c r="H17" s="16">
        <v>5</v>
      </c>
      <c r="I17" s="16"/>
      <c r="J17" s="16"/>
      <c r="K17" s="16"/>
      <c r="L17" s="16"/>
      <c r="M17" s="16"/>
      <c r="N17" s="17"/>
      <c r="O17" s="16"/>
      <c r="P17" s="16"/>
      <c r="Q17" s="16"/>
      <c r="R17" s="16"/>
      <c r="S17" s="8"/>
      <c r="T17" s="8"/>
    </row>
    <row r="18" spans="1:20" x14ac:dyDescent="0.25">
      <c r="A18" s="12"/>
      <c r="B18" s="64" t="s">
        <v>60</v>
      </c>
      <c r="C18" s="14" t="s">
        <v>61</v>
      </c>
      <c r="D18" s="62">
        <f>300/10</f>
        <v>30</v>
      </c>
      <c r="E18" s="25">
        <v>300</v>
      </c>
      <c r="F18" s="16" t="s">
        <v>55</v>
      </c>
      <c r="G18" s="16"/>
      <c r="H18" s="16">
        <v>10</v>
      </c>
      <c r="I18" s="16"/>
      <c r="J18" s="16"/>
      <c r="K18" s="16"/>
      <c r="L18" s="16"/>
      <c r="M18" s="16"/>
      <c r="N18" s="17"/>
      <c r="O18" s="16"/>
      <c r="P18" s="16"/>
      <c r="Q18" s="16"/>
      <c r="R18" s="16"/>
      <c r="S18" s="8"/>
      <c r="T18" s="8"/>
    </row>
    <row r="19" spans="1:20" x14ac:dyDescent="0.25">
      <c r="A19" s="12"/>
      <c r="B19" s="61" t="s">
        <v>62</v>
      </c>
      <c r="C19" s="14" t="s">
        <v>63</v>
      </c>
      <c r="D19" s="62">
        <f>300/30</f>
        <v>10</v>
      </c>
      <c r="E19" s="25">
        <v>300</v>
      </c>
      <c r="F19" s="16" t="s">
        <v>55</v>
      </c>
      <c r="G19" s="16"/>
      <c r="H19" s="16">
        <v>30</v>
      </c>
      <c r="I19" s="16"/>
      <c r="J19" s="16"/>
      <c r="K19" s="16"/>
      <c r="L19" s="16"/>
      <c r="M19" s="16"/>
      <c r="N19" s="17"/>
      <c r="O19" s="16"/>
      <c r="P19" s="16"/>
      <c r="Q19" s="16"/>
      <c r="R19" s="16"/>
      <c r="S19" s="8"/>
      <c r="T19" s="8"/>
    </row>
    <row r="20" spans="1:20" x14ac:dyDescent="0.25">
      <c r="A20" s="12"/>
      <c r="B20" s="61" t="s">
        <v>64</v>
      </c>
      <c r="C20" s="14" t="s">
        <v>54</v>
      </c>
      <c r="D20" s="65">
        <f>2000/20</f>
        <v>100</v>
      </c>
      <c r="E20" s="25">
        <v>2000</v>
      </c>
      <c r="F20" s="16" t="s">
        <v>55</v>
      </c>
      <c r="G20" s="16"/>
      <c r="H20" s="16">
        <v>20</v>
      </c>
      <c r="I20" s="16"/>
      <c r="J20" s="16"/>
      <c r="K20" s="16"/>
      <c r="L20" s="16"/>
      <c r="M20" s="16"/>
      <c r="N20" s="17"/>
      <c r="O20" s="16"/>
      <c r="P20" s="16"/>
      <c r="Q20" s="16"/>
      <c r="R20" s="16"/>
      <c r="S20" s="8"/>
      <c r="T20" s="8"/>
    </row>
    <row r="21" spans="1:20" ht="15.75" customHeight="1" x14ac:dyDescent="0.25">
      <c r="A21" s="12"/>
      <c r="B21" s="64" t="s">
        <v>65</v>
      </c>
      <c r="C21" s="14" t="s">
        <v>48</v>
      </c>
      <c r="D21" s="62">
        <v>15</v>
      </c>
      <c r="E21" s="25">
        <v>75</v>
      </c>
      <c r="F21" s="16" t="s">
        <v>55</v>
      </c>
      <c r="G21" s="16"/>
      <c r="H21" s="16">
        <v>5</v>
      </c>
      <c r="I21" s="16"/>
      <c r="J21" s="16"/>
      <c r="K21" s="16"/>
      <c r="L21" s="16"/>
      <c r="M21" s="16"/>
      <c r="N21" s="17"/>
      <c r="O21" s="16"/>
      <c r="P21" s="16"/>
      <c r="Q21" s="16"/>
      <c r="R21" s="16"/>
      <c r="S21" s="8"/>
      <c r="T21" s="8"/>
    </row>
    <row r="22" spans="1:20" ht="15.75" customHeight="1" x14ac:dyDescent="0.25">
      <c r="A22" s="12"/>
      <c r="B22" s="64" t="s">
        <v>66</v>
      </c>
      <c r="C22" s="14" t="s">
        <v>61</v>
      </c>
      <c r="D22" s="62">
        <f>300/10</f>
        <v>30</v>
      </c>
      <c r="E22" s="25">
        <v>300</v>
      </c>
      <c r="F22" s="16" t="s">
        <v>55</v>
      </c>
      <c r="G22" s="16"/>
      <c r="H22" s="16">
        <v>10</v>
      </c>
      <c r="I22" s="16"/>
      <c r="J22" s="16"/>
      <c r="K22" s="16"/>
      <c r="L22" s="16"/>
      <c r="M22" s="16"/>
      <c r="N22" s="17"/>
      <c r="O22" s="16"/>
      <c r="P22" s="16"/>
      <c r="Q22" s="16"/>
      <c r="R22" s="16"/>
      <c r="S22" s="8"/>
      <c r="T22" s="8"/>
    </row>
    <row r="23" spans="1:20" ht="15.75" customHeight="1" x14ac:dyDescent="0.25">
      <c r="A23" s="12"/>
      <c r="B23" s="61" t="s">
        <v>67</v>
      </c>
      <c r="C23" s="14" t="s">
        <v>68</v>
      </c>
      <c r="D23" s="62">
        <f>1000/50</f>
        <v>20</v>
      </c>
      <c r="E23" s="25">
        <v>1000</v>
      </c>
      <c r="F23" s="16" t="s">
        <v>55</v>
      </c>
      <c r="G23" s="16"/>
      <c r="H23" s="16">
        <v>50</v>
      </c>
      <c r="I23" s="16"/>
      <c r="J23" s="16"/>
      <c r="K23" s="16"/>
      <c r="L23" s="16"/>
      <c r="M23" s="16"/>
      <c r="N23" s="17"/>
      <c r="O23" s="16"/>
      <c r="P23" s="16"/>
      <c r="Q23" s="16"/>
      <c r="R23" s="16"/>
      <c r="S23" s="8"/>
      <c r="T23" s="8"/>
    </row>
    <row r="24" spans="1:20" ht="15.75" customHeight="1" x14ac:dyDescent="0.25">
      <c r="A24" s="12"/>
      <c r="B24" s="61" t="s">
        <v>69</v>
      </c>
      <c r="C24" s="14" t="s">
        <v>70</v>
      </c>
      <c r="D24" s="62">
        <f>2000/15</f>
        <v>133.33333333333334</v>
      </c>
      <c r="E24" s="25">
        <v>2000</v>
      </c>
      <c r="F24" s="16" t="s">
        <v>55</v>
      </c>
      <c r="G24" s="16"/>
      <c r="H24" s="16">
        <v>15</v>
      </c>
      <c r="I24" s="16"/>
      <c r="J24" s="16"/>
      <c r="K24" s="16"/>
      <c r="L24" s="16"/>
      <c r="M24" s="16"/>
      <c r="N24" s="17"/>
      <c r="O24" s="16"/>
      <c r="P24" s="16"/>
      <c r="Q24" s="16"/>
      <c r="R24" s="16"/>
      <c r="S24" s="8"/>
      <c r="T24" s="8"/>
    </row>
    <row r="25" spans="1:20" ht="15.75" customHeight="1" x14ac:dyDescent="0.25">
      <c r="A25" s="12"/>
      <c r="B25" s="61" t="s">
        <v>71</v>
      </c>
      <c r="C25" s="14" t="s">
        <v>72</v>
      </c>
      <c r="D25" s="62">
        <f>1000/1</f>
        <v>1000</v>
      </c>
      <c r="E25" s="25">
        <v>1000</v>
      </c>
      <c r="F25" s="16" t="s">
        <v>46</v>
      </c>
      <c r="G25" s="16"/>
      <c r="H25" s="16">
        <v>1</v>
      </c>
      <c r="I25" s="16"/>
      <c r="J25" s="16"/>
      <c r="K25" s="16"/>
      <c r="L25" s="16"/>
      <c r="M25" s="16"/>
      <c r="N25" s="17"/>
      <c r="O25" s="16"/>
      <c r="P25" s="16"/>
      <c r="Q25" s="16"/>
      <c r="R25" s="16"/>
      <c r="S25" s="8"/>
      <c r="T25" s="8"/>
    </row>
    <row r="26" spans="1:20" ht="15.75" customHeight="1" x14ac:dyDescent="0.25">
      <c r="A26" s="12"/>
      <c r="B26" s="61" t="s">
        <v>73</v>
      </c>
      <c r="C26" s="14" t="s">
        <v>74</v>
      </c>
      <c r="D26" s="62">
        <f>30000/3</f>
        <v>10000</v>
      </c>
      <c r="E26" s="25">
        <v>30000</v>
      </c>
      <c r="F26" s="16" t="s">
        <v>46</v>
      </c>
      <c r="G26" s="16"/>
      <c r="H26" s="16">
        <v>3</v>
      </c>
      <c r="I26" s="16"/>
      <c r="J26" s="16"/>
      <c r="K26" s="16"/>
      <c r="L26" s="16"/>
      <c r="M26" s="16"/>
      <c r="N26" s="17"/>
      <c r="O26" s="16"/>
      <c r="P26" s="16"/>
      <c r="Q26" s="16"/>
      <c r="R26" s="16"/>
      <c r="S26" s="8"/>
      <c r="T26" s="8"/>
    </row>
    <row r="27" spans="1:20" ht="15.75" customHeight="1" x14ac:dyDescent="0.25">
      <c r="A27" s="12"/>
      <c r="B27" s="64" t="s">
        <v>75</v>
      </c>
      <c r="C27" s="14" t="s">
        <v>76</v>
      </c>
      <c r="D27" s="62">
        <f>1000/100</f>
        <v>10</v>
      </c>
      <c r="E27" s="25">
        <v>1000</v>
      </c>
      <c r="F27" s="16" t="s">
        <v>55</v>
      </c>
      <c r="G27" s="16"/>
      <c r="H27" s="16">
        <v>100</v>
      </c>
      <c r="I27" s="16"/>
      <c r="J27" s="16"/>
      <c r="K27" s="16"/>
      <c r="L27" s="16"/>
      <c r="M27" s="16"/>
      <c r="N27" s="17"/>
      <c r="O27" s="16"/>
      <c r="P27" s="16"/>
      <c r="Q27" s="16"/>
      <c r="R27" s="16"/>
      <c r="S27" s="8"/>
      <c r="T27" s="8"/>
    </row>
    <row r="28" spans="1:20" ht="15.75" customHeight="1" x14ac:dyDescent="0.25">
      <c r="A28" s="12"/>
      <c r="B28" s="64" t="s">
        <v>77</v>
      </c>
      <c r="C28" s="14" t="s">
        <v>76</v>
      </c>
      <c r="D28" s="62">
        <f>2000/100</f>
        <v>20</v>
      </c>
      <c r="E28" s="25">
        <v>2000</v>
      </c>
      <c r="F28" s="16" t="s">
        <v>55</v>
      </c>
      <c r="G28" s="16"/>
      <c r="H28" s="16">
        <v>100</v>
      </c>
      <c r="I28" s="16"/>
      <c r="J28" s="16"/>
      <c r="K28" s="16"/>
      <c r="L28" s="16"/>
      <c r="M28" s="16"/>
      <c r="N28" s="17"/>
      <c r="O28" s="16"/>
      <c r="P28" s="16"/>
      <c r="Q28" s="16"/>
      <c r="R28" s="16"/>
      <c r="S28" s="8"/>
      <c r="T28" s="8"/>
    </row>
    <row r="29" spans="1:20" ht="15.75" customHeight="1" x14ac:dyDescent="0.25">
      <c r="A29" s="12"/>
      <c r="B29" s="61" t="s">
        <v>78</v>
      </c>
      <c r="C29" s="14" t="s">
        <v>79</v>
      </c>
      <c r="D29" s="62">
        <f>250/50</f>
        <v>5</v>
      </c>
      <c r="E29" s="25">
        <v>250</v>
      </c>
      <c r="F29" s="16" t="s">
        <v>55</v>
      </c>
      <c r="G29" s="16"/>
      <c r="H29" s="16">
        <v>50</v>
      </c>
      <c r="I29" s="16"/>
      <c r="J29" s="16"/>
      <c r="K29" s="16"/>
      <c r="L29" s="16"/>
      <c r="M29" s="16"/>
      <c r="N29" s="17"/>
      <c r="O29" s="16"/>
      <c r="P29" s="16"/>
      <c r="Q29" s="16"/>
      <c r="R29" s="16"/>
      <c r="S29" s="8"/>
      <c r="T29" s="8"/>
    </row>
    <row r="30" spans="1:20" ht="15.75" customHeight="1" x14ac:dyDescent="0.25">
      <c r="A30" s="12"/>
      <c r="B30" s="61" t="s">
        <v>80</v>
      </c>
      <c r="C30" s="14" t="s">
        <v>74</v>
      </c>
      <c r="D30" s="62">
        <f t="shared" ref="D30:D31" si="0">400/3</f>
        <v>133.33333333333334</v>
      </c>
      <c r="E30" s="25">
        <v>400</v>
      </c>
      <c r="F30" s="16" t="s">
        <v>46</v>
      </c>
      <c r="G30" s="16"/>
      <c r="H30" s="16">
        <v>3</v>
      </c>
      <c r="I30" s="16"/>
      <c r="J30" s="16"/>
      <c r="K30" s="16"/>
      <c r="L30" s="16"/>
      <c r="M30" s="16"/>
      <c r="N30" s="17"/>
      <c r="O30" s="16"/>
      <c r="P30" s="16"/>
      <c r="Q30" s="16"/>
      <c r="R30" s="16"/>
      <c r="S30" s="8"/>
      <c r="T30" s="8"/>
    </row>
    <row r="31" spans="1:20" ht="15.75" customHeight="1" x14ac:dyDescent="0.25">
      <c r="A31" s="12"/>
      <c r="B31" s="61" t="s">
        <v>81</v>
      </c>
      <c r="C31" s="14" t="s">
        <v>74</v>
      </c>
      <c r="D31" s="62">
        <f t="shared" si="0"/>
        <v>133.33333333333334</v>
      </c>
      <c r="E31" s="25">
        <v>400</v>
      </c>
      <c r="F31" s="16" t="s">
        <v>46</v>
      </c>
      <c r="G31" s="16"/>
      <c r="H31" s="16">
        <v>3</v>
      </c>
      <c r="I31" s="16"/>
      <c r="J31" s="16"/>
      <c r="K31" s="16"/>
      <c r="L31" s="16"/>
      <c r="M31" s="16"/>
      <c r="N31" s="17"/>
      <c r="O31" s="16"/>
      <c r="P31" s="16"/>
      <c r="Q31" s="16"/>
      <c r="R31" s="16"/>
      <c r="S31" s="8"/>
      <c r="T31" s="8"/>
    </row>
    <row r="32" spans="1:20" ht="15.75" customHeight="1" x14ac:dyDescent="0.25">
      <c r="A32" s="12"/>
      <c r="B32" s="61" t="s">
        <v>82</v>
      </c>
      <c r="C32" s="14" t="s">
        <v>83</v>
      </c>
      <c r="D32" s="62">
        <f>5500/30</f>
        <v>183.33333333333334</v>
      </c>
      <c r="E32" s="25">
        <v>5500</v>
      </c>
      <c r="F32" s="16" t="s">
        <v>55</v>
      </c>
      <c r="G32" s="16"/>
      <c r="H32" s="16">
        <v>30</v>
      </c>
      <c r="I32" s="16"/>
      <c r="J32" s="16"/>
      <c r="K32" s="16"/>
      <c r="L32" s="16"/>
      <c r="M32" s="16"/>
      <c r="N32" s="17"/>
      <c r="O32" s="16"/>
      <c r="P32" s="16"/>
      <c r="Q32" s="16"/>
      <c r="R32" s="16"/>
      <c r="S32" s="8"/>
      <c r="T32" s="8"/>
    </row>
    <row r="33" spans="1:20" ht="15.75" customHeight="1" x14ac:dyDescent="0.25">
      <c r="A33" s="12"/>
      <c r="B33" s="61" t="s">
        <v>84</v>
      </c>
      <c r="C33" s="14" t="s">
        <v>72</v>
      </c>
      <c r="D33" s="62">
        <v>5000</v>
      </c>
      <c r="E33" s="25">
        <v>5000</v>
      </c>
      <c r="F33" s="16" t="s">
        <v>46</v>
      </c>
      <c r="G33" s="16"/>
      <c r="H33" s="16">
        <v>1</v>
      </c>
      <c r="I33" s="16"/>
      <c r="J33" s="16"/>
      <c r="K33" s="16"/>
      <c r="L33" s="16"/>
      <c r="M33" s="16"/>
      <c r="N33" s="17"/>
      <c r="O33" s="16"/>
      <c r="P33" s="16"/>
      <c r="Q33" s="16"/>
      <c r="R33" s="16"/>
      <c r="S33" s="8"/>
      <c r="T33" s="8"/>
    </row>
    <row r="34" spans="1:20" ht="15.75" customHeight="1" x14ac:dyDescent="0.25">
      <c r="A34" s="12"/>
      <c r="B34" s="61" t="s">
        <v>85</v>
      </c>
      <c r="C34" s="14" t="s">
        <v>86</v>
      </c>
      <c r="D34" s="62">
        <f t="shared" ref="D34:D35" si="1">3200/8</f>
        <v>400</v>
      </c>
      <c r="E34" s="25">
        <v>3200</v>
      </c>
      <c r="F34" s="16" t="s">
        <v>55</v>
      </c>
      <c r="G34" s="16"/>
      <c r="H34" s="16">
        <v>8</v>
      </c>
      <c r="I34" s="16"/>
      <c r="J34" s="16"/>
      <c r="K34" s="16"/>
      <c r="L34" s="16"/>
      <c r="M34" s="16"/>
      <c r="N34" s="17"/>
      <c r="O34" s="16"/>
      <c r="P34" s="16"/>
      <c r="Q34" s="16"/>
      <c r="R34" s="16"/>
      <c r="S34" s="8"/>
      <c r="T34" s="8"/>
    </row>
    <row r="35" spans="1:20" ht="15.75" customHeight="1" x14ac:dyDescent="0.25">
      <c r="A35" s="12"/>
      <c r="B35" s="61" t="s">
        <v>87</v>
      </c>
      <c r="C35" s="14" t="s">
        <v>86</v>
      </c>
      <c r="D35" s="62">
        <f t="shared" si="1"/>
        <v>400</v>
      </c>
      <c r="E35" s="25">
        <v>3200</v>
      </c>
      <c r="F35" s="16" t="s">
        <v>55</v>
      </c>
      <c r="G35" s="16"/>
      <c r="H35" s="16">
        <v>8</v>
      </c>
      <c r="I35" s="16"/>
      <c r="J35" s="16"/>
      <c r="K35" s="16"/>
      <c r="L35" s="16"/>
      <c r="M35" s="16"/>
      <c r="N35" s="17"/>
      <c r="O35" s="16"/>
      <c r="P35" s="16"/>
      <c r="Q35" s="16"/>
      <c r="R35" s="16"/>
      <c r="S35" s="8"/>
      <c r="T35" s="8"/>
    </row>
    <row r="36" spans="1:20" ht="15.75" customHeight="1" x14ac:dyDescent="0.25">
      <c r="A36" s="12"/>
      <c r="B36" s="61" t="s">
        <v>88</v>
      </c>
      <c r="C36" s="14" t="s">
        <v>89</v>
      </c>
      <c r="D36" s="62">
        <f>200/3</f>
        <v>66.666666666666671</v>
      </c>
      <c r="E36" s="25">
        <v>200</v>
      </c>
      <c r="F36" s="16" t="s">
        <v>55</v>
      </c>
      <c r="G36" s="16"/>
      <c r="H36" s="16">
        <v>3</v>
      </c>
      <c r="I36" s="16"/>
      <c r="J36" s="16"/>
      <c r="K36" s="16"/>
      <c r="L36" s="16"/>
      <c r="M36" s="16"/>
      <c r="N36" s="17"/>
      <c r="O36" s="16"/>
      <c r="P36" s="16"/>
      <c r="Q36" s="16"/>
      <c r="R36" s="16"/>
      <c r="S36" s="8"/>
      <c r="T36" s="8"/>
    </row>
    <row r="37" spans="1:20" ht="15.75" customHeight="1" x14ac:dyDescent="0.25">
      <c r="A37" s="12"/>
      <c r="B37" s="61" t="s">
        <v>90</v>
      </c>
      <c r="C37" s="14" t="s">
        <v>54</v>
      </c>
      <c r="D37" s="62">
        <f>1000/20</f>
        <v>50</v>
      </c>
      <c r="E37" s="25">
        <v>1000</v>
      </c>
      <c r="F37" s="16" t="s">
        <v>55</v>
      </c>
      <c r="G37" s="16"/>
      <c r="H37" s="16">
        <v>20</v>
      </c>
      <c r="I37" s="16"/>
      <c r="J37" s="16"/>
      <c r="K37" s="16"/>
      <c r="L37" s="16"/>
      <c r="M37" s="16"/>
      <c r="N37" s="17"/>
      <c r="O37" s="16"/>
      <c r="P37" s="16"/>
      <c r="Q37" s="16"/>
      <c r="R37" s="16"/>
      <c r="S37" s="8"/>
      <c r="T37" s="8"/>
    </row>
    <row r="38" spans="1:20" ht="15.75" customHeight="1" x14ac:dyDescent="0.25">
      <c r="A38" s="12"/>
      <c r="B38" s="61" t="s">
        <v>91</v>
      </c>
      <c r="C38" s="14" t="s">
        <v>92</v>
      </c>
      <c r="D38" s="62">
        <f>600/20</f>
        <v>30</v>
      </c>
      <c r="E38" s="25">
        <v>600</v>
      </c>
      <c r="F38" s="16" t="s">
        <v>55</v>
      </c>
      <c r="G38" s="16"/>
      <c r="H38" s="16">
        <v>20</v>
      </c>
      <c r="I38" s="16"/>
      <c r="J38" s="16"/>
      <c r="K38" s="16"/>
      <c r="L38" s="16"/>
      <c r="M38" s="16"/>
      <c r="N38" s="17"/>
      <c r="O38" s="16"/>
      <c r="P38" s="16"/>
      <c r="Q38" s="16"/>
      <c r="R38" s="16"/>
      <c r="S38" s="8"/>
      <c r="T38" s="8"/>
    </row>
    <row r="39" spans="1:20" ht="15.75" customHeight="1" x14ac:dyDescent="0.25">
      <c r="A39" s="12"/>
      <c r="B39" s="61" t="s">
        <v>93</v>
      </c>
      <c r="C39" s="14" t="s">
        <v>76</v>
      </c>
      <c r="D39" s="62">
        <f>1000/100</f>
        <v>10</v>
      </c>
      <c r="E39" s="25">
        <v>1000</v>
      </c>
      <c r="F39" s="16" t="s">
        <v>55</v>
      </c>
      <c r="G39" s="16"/>
      <c r="H39" s="16">
        <v>100</v>
      </c>
      <c r="I39" s="16"/>
      <c r="J39" s="16"/>
      <c r="K39" s="16"/>
      <c r="L39" s="16"/>
      <c r="M39" s="16"/>
      <c r="N39" s="17"/>
      <c r="O39" s="16"/>
      <c r="P39" s="16"/>
      <c r="Q39" s="16"/>
      <c r="R39" s="16"/>
      <c r="S39" s="8"/>
      <c r="T39" s="8"/>
    </row>
    <row r="40" spans="1:20" ht="15.75" customHeight="1" x14ac:dyDescent="0.25">
      <c r="A40" s="12"/>
      <c r="B40" s="61" t="s">
        <v>94</v>
      </c>
      <c r="C40" s="14" t="s">
        <v>79</v>
      </c>
      <c r="D40" s="62">
        <f>1000/50</f>
        <v>20</v>
      </c>
      <c r="E40" s="25">
        <v>1000</v>
      </c>
      <c r="F40" s="16" t="s">
        <v>55</v>
      </c>
      <c r="G40" s="16"/>
      <c r="H40" s="16">
        <v>50</v>
      </c>
      <c r="I40" s="16"/>
      <c r="J40" s="16"/>
      <c r="K40" s="16"/>
      <c r="L40" s="16"/>
      <c r="M40" s="16"/>
      <c r="N40" s="17"/>
      <c r="O40" s="16"/>
      <c r="P40" s="16"/>
      <c r="Q40" s="16"/>
      <c r="R40" s="16"/>
      <c r="S40" s="8"/>
      <c r="T40" s="8"/>
    </row>
    <row r="41" spans="1:20" ht="15.75" customHeight="1" x14ac:dyDescent="0.25">
      <c r="A41" s="12"/>
      <c r="B41" s="61" t="s">
        <v>95</v>
      </c>
      <c r="C41" s="14" t="s">
        <v>92</v>
      </c>
      <c r="D41" s="62">
        <f>400/20</f>
        <v>20</v>
      </c>
      <c r="E41" s="25">
        <v>400</v>
      </c>
      <c r="F41" s="16" t="s">
        <v>55</v>
      </c>
      <c r="G41" s="16"/>
      <c r="H41" s="16">
        <v>20</v>
      </c>
      <c r="I41" s="16"/>
      <c r="J41" s="16"/>
      <c r="K41" s="16"/>
      <c r="L41" s="16"/>
      <c r="M41" s="16"/>
      <c r="N41" s="17"/>
      <c r="O41" s="16"/>
      <c r="P41" s="16"/>
      <c r="Q41" s="16"/>
      <c r="R41" s="16"/>
      <c r="S41" s="8"/>
      <c r="T41" s="8"/>
    </row>
    <row r="42" spans="1:20" ht="15.75" customHeight="1" x14ac:dyDescent="0.25">
      <c r="A42" s="12"/>
      <c r="B42" s="61" t="s">
        <v>96</v>
      </c>
      <c r="C42" s="14" t="s">
        <v>97</v>
      </c>
      <c r="D42" s="62">
        <f>300/3</f>
        <v>100</v>
      </c>
      <c r="E42" s="25">
        <v>300</v>
      </c>
      <c r="F42" s="16" t="s">
        <v>55</v>
      </c>
      <c r="G42" s="16"/>
      <c r="H42" s="16">
        <v>3</v>
      </c>
      <c r="I42" s="16"/>
      <c r="J42" s="16"/>
      <c r="K42" s="16"/>
      <c r="L42" s="16"/>
      <c r="M42" s="16"/>
      <c r="N42" s="17"/>
      <c r="O42" s="16"/>
      <c r="P42" s="16"/>
      <c r="Q42" s="16"/>
      <c r="R42" s="16"/>
      <c r="S42" s="8"/>
      <c r="T42" s="8"/>
    </row>
    <row r="43" spans="1:20" ht="15.75" customHeight="1" x14ac:dyDescent="0.25">
      <c r="A43" s="12"/>
      <c r="B43" s="61" t="s">
        <v>98</v>
      </c>
      <c r="C43" s="14" t="s">
        <v>99</v>
      </c>
      <c r="D43" s="62">
        <f>500/10</f>
        <v>50</v>
      </c>
      <c r="E43" s="25">
        <v>500</v>
      </c>
      <c r="F43" s="16" t="s">
        <v>55</v>
      </c>
      <c r="G43" s="16"/>
      <c r="H43" s="16">
        <v>10</v>
      </c>
      <c r="I43" s="16"/>
      <c r="J43" s="16"/>
      <c r="K43" s="16"/>
      <c r="L43" s="16"/>
      <c r="M43" s="16"/>
      <c r="N43" s="17"/>
      <c r="O43" s="16"/>
      <c r="P43" s="16"/>
      <c r="Q43" s="16"/>
      <c r="R43" s="16"/>
      <c r="S43" s="8"/>
      <c r="T43" s="8"/>
    </row>
    <row r="44" spans="1:20" ht="15.75" customHeight="1" x14ac:dyDescent="0.25">
      <c r="A44" s="12"/>
      <c r="B44" s="61" t="s">
        <v>100</v>
      </c>
      <c r="C44" s="14" t="s">
        <v>50</v>
      </c>
      <c r="D44" s="62">
        <f t="shared" ref="D44:D45" si="2">300/10</f>
        <v>30</v>
      </c>
      <c r="E44" s="25">
        <v>300</v>
      </c>
      <c r="F44" s="16" t="s">
        <v>55</v>
      </c>
      <c r="G44" s="16"/>
      <c r="H44" s="16">
        <v>10</v>
      </c>
      <c r="I44" s="16"/>
      <c r="J44" s="16"/>
      <c r="K44" s="16"/>
      <c r="L44" s="16"/>
      <c r="M44" s="16"/>
      <c r="N44" s="17"/>
      <c r="O44" s="16"/>
      <c r="P44" s="16"/>
      <c r="Q44" s="16"/>
      <c r="R44" s="16"/>
      <c r="S44" s="8"/>
      <c r="T44" s="8"/>
    </row>
    <row r="45" spans="1:20" ht="15.75" customHeight="1" x14ac:dyDescent="0.25">
      <c r="A45" s="12"/>
      <c r="B45" s="61" t="s">
        <v>101</v>
      </c>
      <c r="C45" s="14" t="s">
        <v>50</v>
      </c>
      <c r="D45" s="62">
        <f t="shared" si="2"/>
        <v>30</v>
      </c>
      <c r="E45" s="25">
        <v>300</v>
      </c>
      <c r="F45" s="16" t="s">
        <v>55</v>
      </c>
      <c r="G45" s="16"/>
      <c r="H45" s="16">
        <v>10</v>
      </c>
      <c r="I45" s="16"/>
      <c r="J45" s="16"/>
      <c r="K45" s="16"/>
      <c r="L45" s="16"/>
      <c r="M45" s="16"/>
      <c r="N45" s="17"/>
      <c r="O45" s="16"/>
      <c r="P45" s="16"/>
      <c r="Q45" s="16"/>
      <c r="R45" s="16"/>
      <c r="S45" s="8"/>
      <c r="T45" s="8"/>
    </row>
    <row r="46" spans="1:20" ht="15.75" customHeight="1" x14ac:dyDescent="0.25">
      <c r="A46" s="12"/>
      <c r="B46" s="61"/>
      <c r="C46" s="14"/>
      <c r="D46" s="62"/>
      <c r="E46" s="25"/>
      <c r="F46" s="16"/>
      <c r="G46" s="16"/>
      <c r="H46" s="16"/>
      <c r="I46" s="16"/>
      <c r="J46" s="16"/>
      <c r="K46" s="16"/>
      <c r="L46" s="16"/>
      <c r="M46" s="16"/>
      <c r="N46" s="17"/>
      <c r="O46" s="16"/>
      <c r="P46" s="16"/>
      <c r="Q46" s="16"/>
      <c r="R46" s="16"/>
      <c r="S46" s="8"/>
      <c r="T46" s="8"/>
    </row>
    <row r="47" spans="1:20" ht="15.75" customHeight="1" x14ac:dyDescent="0.25">
      <c r="A47" s="12"/>
      <c r="B47" s="66" t="s">
        <v>102</v>
      </c>
      <c r="C47" s="67"/>
      <c r="D47" s="68"/>
      <c r="E47" s="67"/>
      <c r="F47" s="67"/>
      <c r="G47" s="67"/>
      <c r="H47" s="67"/>
      <c r="I47" s="67"/>
      <c r="J47" s="67"/>
      <c r="K47" s="67"/>
      <c r="L47" s="67"/>
      <c r="M47" s="67"/>
      <c r="N47" s="69"/>
      <c r="O47" s="67"/>
      <c r="P47" s="67"/>
      <c r="Q47" s="67"/>
      <c r="R47" s="67"/>
      <c r="S47" s="8"/>
      <c r="T47" s="8"/>
    </row>
    <row r="48" spans="1:20" ht="15.75" customHeight="1" x14ac:dyDescent="0.25">
      <c r="A48" s="12"/>
      <c r="B48" s="19" t="s">
        <v>103</v>
      </c>
      <c r="C48" s="56" t="s">
        <v>104</v>
      </c>
      <c r="D48" s="62">
        <f>6560/4</f>
        <v>1640</v>
      </c>
      <c r="E48" s="57">
        <v>6560</v>
      </c>
      <c r="F48" s="16" t="s">
        <v>46</v>
      </c>
      <c r="G48" s="70"/>
      <c r="H48" s="16">
        <v>4</v>
      </c>
      <c r="I48" s="16"/>
      <c r="J48" s="16"/>
      <c r="K48" s="16"/>
      <c r="L48" s="16"/>
      <c r="M48" s="16"/>
      <c r="N48" s="17"/>
      <c r="O48" s="16"/>
      <c r="P48" s="16"/>
      <c r="Q48" s="16"/>
      <c r="R48" s="16"/>
      <c r="S48" s="8"/>
      <c r="T48" s="8"/>
    </row>
    <row r="49" spans="1:20" ht="15.75" customHeight="1" x14ac:dyDescent="0.25">
      <c r="A49" s="12"/>
      <c r="B49" s="61" t="s">
        <v>105</v>
      </c>
      <c r="C49" s="14" t="s">
        <v>104</v>
      </c>
      <c r="D49" s="62">
        <f>3440/4</f>
        <v>860</v>
      </c>
      <c r="E49" s="25">
        <v>3440</v>
      </c>
      <c r="F49" s="16" t="s">
        <v>46</v>
      </c>
      <c r="G49" s="63"/>
      <c r="H49" s="16">
        <v>4</v>
      </c>
      <c r="I49" s="16"/>
      <c r="J49" s="16"/>
      <c r="K49" s="16"/>
      <c r="L49" s="16"/>
      <c r="M49" s="16"/>
      <c r="N49" s="17"/>
      <c r="O49" s="16"/>
      <c r="P49" s="16"/>
      <c r="Q49" s="16"/>
      <c r="R49" s="16"/>
      <c r="S49" s="8"/>
      <c r="T49" s="8"/>
    </row>
    <row r="50" spans="1:20" ht="15.75" customHeight="1" x14ac:dyDescent="0.25">
      <c r="A50" s="12"/>
      <c r="B50" s="64" t="s">
        <v>106</v>
      </c>
      <c r="C50" s="14" t="s">
        <v>107</v>
      </c>
      <c r="D50" s="62">
        <f>8000/8</f>
        <v>1000</v>
      </c>
      <c r="E50" s="25">
        <v>8000</v>
      </c>
      <c r="F50" s="16" t="s">
        <v>46</v>
      </c>
      <c r="G50" s="63"/>
      <c r="H50" s="16">
        <v>8</v>
      </c>
      <c r="I50" s="16"/>
      <c r="J50" s="16"/>
      <c r="K50" s="16"/>
      <c r="L50" s="16"/>
      <c r="M50" s="16"/>
      <c r="N50" s="17"/>
      <c r="O50" s="16"/>
      <c r="P50" s="16"/>
      <c r="Q50" s="16"/>
      <c r="R50" s="16"/>
      <c r="S50" s="8"/>
      <c r="T50" s="8"/>
    </row>
    <row r="51" spans="1:20" ht="15.75" customHeight="1" x14ac:dyDescent="0.25">
      <c r="A51" s="12"/>
      <c r="B51" s="19" t="s">
        <v>108</v>
      </c>
      <c r="C51" s="14" t="s">
        <v>109</v>
      </c>
      <c r="D51" s="62">
        <f>15000/300</f>
        <v>50</v>
      </c>
      <c r="E51" s="25">
        <v>15000</v>
      </c>
      <c r="F51" s="16" t="s">
        <v>46</v>
      </c>
      <c r="G51" s="16"/>
      <c r="H51" s="16">
        <v>300</v>
      </c>
      <c r="I51" s="16"/>
      <c r="J51" s="16"/>
      <c r="K51" s="16"/>
      <c r="L51" s="16"/>
      <c r="M51" s="16"/>
      <c r="N51" s="24"/>
      <c r="O51" s="16"/>
      <c r="P51" s="16"/>
      <c r="Q51" s="16"/>
      <c r="R51" s="16"/>
      <c r="S51" s="8"/>
      <c r="T51" s="8"/>
    </row>
    <row r="52" spans="1:20" ht="15.75" customHeight="1" x14ac:dyDescent="0.25">
      <c r="A52" s="12"/>
      <c r="B52" s="19" t="s">
        <v>110</v>
      </c>
      <c r="C52" s="14" t="s">
        <v>111</v>
      </c>
      <c r="D52" s="62">
        <f>5700/100</f>
        <v>57</v>
      </c>
      <c r="E52" s="25">
        <v>5700</v>
      </c>
      <c r="F52" s="16" t="s">
        <v>46</v>
      </c>
      <c r="G52" s="16"/>
      <c r="H52" s="16">
        <v>100</v>
      </c>
      <c r="I52" s="16"/>
      <c r="J52" s="16"/>
      <c r="K52" s="16"/>
      <c r="L52" s="16"/>
      <c r="M52" s="16"/>
      <c r="N52" s="17"/>
      <c r="O52" s="16"/>
      <c r="P52" s="16"/>
      <c r="Q52" s="16"/>
      <c r="R52" s="16"/>
      <c r="S52" s="8"/>
      <c r="T52" s="8"/>
    </row>
    <row r="53" spans="1:20" ht="15.75" customHeight="1" x14ac:dyDescent="0.25">
      <c r="A53" s="12"/>
      <c r="B53" s="19" t="s">
        <v>112</v>
      </c>
      <c r="C53" s="14" t="s">
        <v>104</v>
      </c>
      <c r="D53" s="62">
        <f>5500/4</f>
        <v>1375</v>
      </c>
      <c r="E53" s="25">
        <v>5500</v>
      </c>
      <c r="F53" s="16" t="s">
        <v>46</v>
      </c>
      <c r="G53" s="16"/>
      <c r="H53" s="16">
        <v>4</v>
      </c>
      <c r="I53" s="16"/>
      <c r="J53" s="16"/>
      <c r="K53" s="16"/>
      <c r="L53" s="16"/>
      <c r="M53" s="16"/>
      <c r="N53" s="17"/>
      <c r="O53" s="16"/>
      <c r="P53" s="16"/>
      <c r="Q53" s="16"/>
      <c r="R53" s="16"/>
      <c r="S53" s="8"/>
      <c r="T53" s="8"/>
    </row>
    <row r="54" spans="1:20" ht="15.75" customHeight="1" x14ac:dyDescent="0.25">
      <c r="A54" s="12"/>
      <c r="B54" s="19" t="s">
        <v>113</v>
      </c>
      <c r="C54" s="14" t="s">
        <v>114</v>
      </c>
      <c r="D54" s="62">
        <f>7200/4</f>
        <v>1800</v>
      </c>
      <c r="E54" s="25">
        <v>7200</v>
      </c>
      <c r="F54" s="16" t="s">
        <v>46</v>
      </c>
      <c r="G54" s="16"/>
      <c r="H54" s="16">
        <v>4</v>
      </c>
      <c r="I54" s="16"/>
      <c r="J54" s="16"/>
      <c r="K54" s="16"/>
      <c r="L54" s="16"/>
      <c r="M54" s="16"/>
      <c r="N54" s="17"/>
      <c r="O54" s="16"/>
      <c r="P54" s="16"/>
      <c r="Q54" s="16"/>
      <c r="R54" s="16"/>
      <c r="S54" s="8"/>
      <c r="T54" s="8"/>
    </row>
    <row r="55" spans="1:20" ht="15.75" customHeight="1" x14ac:dyDescent="0.25">
      <c r="A55" s="12"/>
      <c r="B55" s="19" t="s">
        <v>115</v>
      </c>
      <c r="C55" s="14" t="s">
        <v>116</v>
      </c>
      <c r="D55" s="62">
        <f>8000/6</f>
        <v>1333.3333333333333</v>
      </c>
      <c r="E55" s="25">
        <v>8000</v>
      </c>
      <c r="F55" s="16" t="s">
        <v>46</v>
      </c>
      <c r="G55" s="16"/>
      <c r="H55" s="16">
        <v>6</v>
      </c>
      <c r="I55" s="16"/>
      <c r="J55" s="16"/>
      <c r="K55" s="16"/>
      <c r="L55" s="16"/>
      <c r="M55" s="16"/>
      <c r="N55" s="24"/>
      <c r="O55" s="16"/>
      <c r="P55" s="16"/>
      <c r="Q55" s="16"/>
      <c r="R55" s="16"/>
      <c r="S55" s="8"/>
      <c r="T55" s="8"/>
    </row>
    <row r="56" spans="1:20" ht="15.75" customHeight="1" x14ac:dyDescent="0.25">
      <c r="A56" s="12"/>
      <c r="B56" s="19" t="s">
        <v>117</v>
      </c>
      <c r="C56" s="14" t="s">
        <v>118</v>
      </c>
      <c r="D56" s="62">
        <f>280/10</f>
        <v>28</v>
      </c>
      <c r="E56" s="25">
        <v>280</v>
      </c>
      <c r="F56" s="16" t="s">
        <v>46</v>
      </c>
      <c r="G56" s="16"/>
      <c r="H56" s="16">
        <v>10</v>
      </c>
      <c r="I56" s="16"/>
      <c r="J56" s="16"/>
      <c r="K56" s="16"/>
      <c r="L56" s="16"/>
      <c r="M56" s="16"/>
      <c r="N56" s="24"/>
      <c r="O56" s="16"/>
      <c r="P56" s="16"/>
      <c r="Q56" s="16"/>
      <c r="R56" s="16"/>
      <c r="S56" s="8"/>
      <c r="T56" s="8"/>
    </row>
    <row r="57" spans="1:20" ht="15.75" customHeight="1" x14ac:dyDescent="0.25">
      <c r="A57" s="12"/>
      <c r="B57" s="19" t="s">
        <v>119</v>
      </c>
      <c r="C57" s="14" t="s">
        <v>120</v>
      </c>
      <c r="D57" s="62">
        <f>2100/6</f>
        <v>350</v>
      </c>
      <c r="E57" s="25">
        <v>2100</v>
      </c>
      <c r="F57" s="16" t="s">
        <v>46</v>
      </c>
      <c r="G57" s="16"/>
      <c r="H57" s="16">
        <v>6</v>
      </c>
      <c r="I57" s="16"/>
      <c r="J57" s="16"/>
      <c r="K57" s="16"/>
      <c r="L57" s="16"/>
      <c r="M57" s="16"/>
      <c r="N57" s="24"/>
      <c r="O57" s="16"/>
      <c r="P57" s="16"/>
      <c r="Q57" s="16"/>
      <c r="R57" s="16"/>
      <c r="S57" s="8"/>
      <c r="T57" s="8"/>
    </row>
    <row r="58" spans="1:20" ht="15.75" customHeight="1" x14ac:dyDescent="0.25">
      <c r="A58" s="12"/>
      <c r="B58" s="19" t="s">
        <v>121</v>
      </c>
      <c r="C58" s="14" t="s">
        <v>99</v>
      </c>
      <c r="D58" s="62">
        <f>3000/10</f>
        <v>300</v>
      </c>
      <c r="E58" s="25">
        <v>3000</v>
      </c>
      <c r="F58" s="16" t="s">
        <v>46</v>
      </c>
      <c r="G58" s="16"/>
      <c r="H58" s="16">
        <v>10</v>
      </c>
      <c r="I58" s="16"/>
      <c r="J58" s="16"/>
      <c r="K58" s="16"/>
      <c r="L58" s="16"/>
      <c r="M58" s="16"/>
      <c r="N58" s="24"/>
      <c r="O58" s="16"/>
      <c r="P58" s="16"/>
      <c r="Q58" s="16"/>
      <c r="R58" s="16"/>
      <c r="S58" s="8"/>
      <c r="T58" s="8"/>
    </row>
    <row r="59" spans="1:20" ht="15.75" customHeight="1" x14ac:dyDescent="0.25">
      <c r="A59" s="12"/>
      <c r="B59" s="19" t="s">
        <v>122</v>
      </c>
      <c r="C59" s="14" t="s">
        <v>120</v>
      </c>
      <c r="D59" s="62">
        <f>2400/6</f>
        <v>400</v>
      </c>
      <c r="E59" s="25">
        <v>2400</v>
      </c>
      <c r="F59" s="16" t="s">
        <v>46</v>
      </c>
      <c r="G59" s="16"/>
      <c r="H59" s="16">
        <v>6</v>
      </c>
      <c r="I59" s="16"/>
      <c r="J59" s="16"/>
      <c r="K59" s="16"/>
      <c r="L59" s="16"/>
      <c r="M59" s="16"/>
      <c r="N59" s="24"/>
      <c r="O59" s="16"/>
      <c r="P59" s="16"/>
      <c r="Q59" s="16"/>
      <c r="R59" s="16"/>
      <c r="S59" s="8"/>
      <c r="T59" s="8"/>
    </row>
    <row r="60" spans="1:20" ht="15.75" hidden="1" customHeight="1" x14ac:dyDescent="0.25">
      <c r="A60" s="12"/>
      <c r="B60" s="19"/>
      <c r="C60" s="14"/>
      <c r="D60" s="62"/>
      <c r="E60" s="25"/>
      <c r="F60" s="16"/>
      <c r="G60" s="16"/>
      <c r="H60" s="16"/>
      <c r="I60" s="16"/>
      <c r="J60" s="16"/>
      <c r="K60" s="16"/>
      <c r="L60" s="16"/>
      <c r="M60" s="16"/>
      <c r="N60" s="24"/>
      <c r="O60" s="16"/>
      <c r="P60" s="16"/>
      <c r="Q60" s="16"/>
      <c r="R60" s="16"/>
      <c r="S60" s="8"/>
      <c r="T60" s="8"/>
    </row>
    <row r="61" spans="1:20" ht="15.75" hidden="1" customHeight="1" x14ac:dyDescent="0.25">
      <c r="A61" s="12"/>
      <c r="B61" s="19"/>
      <c r="C61" s="14"/>
      <c r="D61" s="62"/>
      <c r="E61" s="25"/>
      <c r="F61" s="16"/>
      <c r="G61" s="16"/>
      <c r="H61" s="16"/>
      <c r="I61" s="16"/>
      <c r="J61" s="16"/>
      <c r="K61" s="16"/>
      <c r="L61" s="16"/>
      <c r="M61" s="16"/>
      <c r="N61" s="24"/>
      <c r="O61" s="16"/>
      <c r="P61" s="16"/>
      <c r="Q61" s="16"/>
      <c r="R61" s="16"/>
      <c r="S61" s="8"/>
      <c r="T61" s="8"/>
    </row>
    <row r="62" spans="1:20" ht="15.75" hidden="1" customHeight="1" x14ac:dyDescent="0.25">
      <c r="A62" s="12"/>
      <c r="B62" s="19"/>
      <c r="C62" s="14"/>
      <c r="D62" s="62"/>
      <c r="E62" s="25"/>
      <c r="F62" s="16"/>
      <c r="G62" s="16"/>
      <c r="H62" s="16"/>
      <c r="I62" s="16"/>
      <c r="J62" s="16"/>
      <c r="K62" s="16"/>
      <c r="L62" s="16"/>
      <c r="M62" s="16"/>
      <c r="N62" s="17"/>
      <c r="O62" s="16"/>
      <c r="P62" s="16"/>
      <c r="Q62" s="16"/>
      <c r="R62" s="16"/>
      <c r="S62" s="8"/>
      <c r="T62" s="8"/>
    </row>
    <row r="63" spans="1:20" ht="15.75" hidden="1" customHeight="1" x14ac:dyDescent="0.25">
      <c r="A63" s="12"/>
      <c r="B63" s="19"/>
      <c r="C63" s="14"/>
      <c r="D63" s="62"/>
      <c r="E63" s="25"/>
      <c r="F63" s="16"/>
      <c r="G63" s="16"/>
      <c r="H63" s="16"/>
      <c r="I63" s="16"/>
      <c r="J63" s="16"/>
      <c r="K63" s="16"/>
      <c r="L63" s="16"/>
      <c r="M63" s="16"/>
      <c r="N63" s="17"/>
      <c r="O63" s="16"/>
      <c r="P63" s="16"/>
      <c r="Q63" s="16"/>
      <c r="R63" s="16"/>
      <c r="S63" s="8"/>
      <c r="T63" s="8"/>
    </row>
    <row r="64" spans="1:20" ht="15.75" hidden="1" customHeight="1" x14ac:dyDescent="0.25">
      <c r="A64" s="12"/>
      <c r="B64" s="19"/>
      <c r="C64" s="14"/>
      <c r="D64" s="62"/>
      <c r="E64" s="25"/>
      <c r="F64" s="16"/>
      <c r="G64" s="16"/>
      <c r="H64" s="16"/>
      <c r="I64" s="16"/>
      <c r="J64" s="16"/>
      <c r="K64" s="16"/>
      <c r="L64" s="16"/>
      <c r="M64" s="16"/>
      <c r="N64" s="24"/>
      <c r="O64" s="16"/>
      <c r="P64" s="16"/>
      <c r="Q64" s="16"/>
      <c r="R64" s="16"/>
      <c r="S64" s="8"/>
      <c r="T64" s="8"/>
    </row>
    <row r="65" spans="1:20" ht="15.75" hidden="1" customHeight="1" x14ac:dyDescent="0.25">
      <c r="A65" s="12"/>
      <c r="B65" s="19"/>
      <c r="C65" s="14"/>
      <c r="D65" s="62"/>
      <c r="E65" s="25"/>
      <c r="F65" s="16"/>
      <c r="G65" s="16"/>
      <c r="H65" s="16"/>
      <c r="I65" s="16"/>
      <c r="J65" s="16"/>
      <c r="K65" s="16"/>
      <c r="L65" s="16"/>
      <c r="M65" s="16"/>
      <c r="N65" s="24"/>
      <c r="O65" s="16"/>
      <c r="P65" s="16"/>
      <c r="Q65" s="16"/>
      <c r="R65" s="16"/>
      <c r="S65" s="8"/>
      <c r="T65" s="8"/>
    </row>
    <row r="66" spans="1:20" ht="15.75" hidden="1" customHeight="1" x14ac:dyDescent="0.25">
      <c r="A66" s="20"/>
      <c r="B66" s="21"/>
      <c r="C66" s="22"/>
      <c r="D66" s="71"/>
      <c r="E66" s="26"/>
      <c r="F66" s="16"/>
      <c r="G66" s="16"/>
      <c r="H66" s="16"/>
      <c r="I66" s="16"/>
      <c r="J66" s="16"/>
      <c r="K66" s="16"/>
      <c r="L66" s="16"/>
      <c r="M66" s="16"/>
      <c r="N66" s="24"/>
      <c r="O66" s="16"/>
      <c r="P66" s="16"/>
      <c r="Q66" s="16"/>
      <c r="R66" s="16"/>
      <c r="S66" s="8"/>
      <c r="T66" s="8"/>
    </row>
    <row r="67" spans="1:20" ht="15.75" hidden="1" customHeight="1" x14ac:dyDescent="0.25">
      <c r="A67" s="12"/>
      <c r="B67" s="66" t="s">
        <v>123</v>
      </c>
      <c r="C67" s="67"/>
      <c r="D67" s="68"/>
      <c r="E67" s="67"/>
      <c r="F67" s="67"/>
      <c r="G67" s="67"/>
      <c r="H67" s="67"/>
      <c r="I67" s="67"/>
      <c r="J67" s="67"/>
      <c r="K67" s="67"/>
      <c r="L67" s="67"/>
      <c r="M67" s="67"/>
      <c r="N67" s="69"/>
      <c r="O67" s="67"/>
      <c r="P67" s="67"/>
      <c r="Q67" s="67"/>
      <c r="R67" s="67"/>
      <c r="S67" s="8"/>
      <c r="T67" s="8"/>
    </row>
    <row r="68" spans="1:20" ht="15.75" hidden="1" customHeight="1" x14ac:dyDescent="0.25">
      <c r="A68" s="12"/>
      <c r="B68" s="19"/>
      <c r="C68" s="14"/>
      <c r="D68" s="62"/>
      <c r="E68" s="25"/>
      <c r="F68" s="16"/>
      <c r="G68" s="16"/>
      <c r="H68" s="16"/>
      <c r="I68" s="16"/>
      <c r="J68" s="16"/>
      <c r="K68" s="16"/>
      <c r="L68" s="16"/>
      <c r="M68" s="16"/>
      <c r="N68" s="24"/>
      <c r="O68" s="16"/>
      <c r="P68" s="16"/>
      <c r="Q68" s="16"/>
      <c r="R68" s="16"/>
      <c r="S68" s="8"/>
      <c r="T68" s="8"/>
    </row>
    <row r="69" spans="1:20" ht="15.75" hidden="1" customHeight="1" x14ac:dyDescent="0.25">
      <c r="A69" s="12"/>
      <c r="B69" s="19"/>
      <c r="C69" s="14"/>
      <c r="D69" s="62"/>
      <c r="E69" s="25"/>
      <c r="F69" s="16"/>
      <c r="G69" s="16"/>
      <c r="H69" s="16"/>
      <c r="I69" s="16"/>
      <c r="J69" s="16"/>
      <c r="K69" s="16"/>
      <c r="L69" s="16"/>
      <c r="M69" s="16"/>
      <c r="N69" s="24"/>
      <c r="O69" s="16"/>
      <c r="P69" s="16"/>
      <c r="Q69" s="16"/>
      <c r="R69" s="16"/>
      <c r="S69" s="8"/>
      <c r="T69" s="8"/>
    </row>
    <row r="70" spans="1:20" ht="15.75" hidden="1" customHeight="1" x14ac:dyDescent="0.25">
      <c r="A70" s="12"/>
      <c r="B70" s="19"/>
      <c r="C70" s="14"/>
      <c r="D70" s="62"/>
      <c r="E70" s="25"/>
      <c r="F70" s="16"/>
      <c r="G70" s="16"/>
      <c r="H70" s="16"/>
      <c r="I70" s="16"/>
      <c r="J70" s="16"/>
      <c r="K70" s="16"/>
      <c r="L70" s="16"/>
      <c r="M70" s="16"/>
      <c r="N70" s="24"/>
      <c r="O70" s="16"/>
      <c r="P70" s="16"/>
      <c r="Q70" s="16"/>
      <c r="R70" s="16"/>
      <c r="S70" s="8"/>
      <c r="T70" s="8"/>
    </row>
    <row r="71" spans="1:20" ht="15.75" hidden="1" customHeight="1" x14ac:dyDescent="0.25">
      <c r="A71" s="12"/>
      <c r="B71" s="19"/>
      <c r="C71" s="14"/>
      <c r="D71" s="62"/>
      <c r="E71" s="25"/>
      <c r="F71" s="16"/>
      <c r="G71" s="16"/>
      <c r="H71" s="16"/>
      <c r="I71" s="16"/>
      <c r="J71" s="16"/>
      <c r="K71" s="16"/>
      <c r="L71" s="16"/>
      <c r="M71" s="16"/>
      <c r="N71" s="24"/>
      <c r="O71" s="16"/>
      <c r="P71" s="16"/>
      <c r="Q71" s="16"/>
      <c r="R71" s="16"/>
      <c r="S71" s="8"/>
      <c r="T71" s="8"/>
    </row>
    <row r="72" spans="1:20" ht="15.75" hidden="1" customHeight="1" x14ac:dyDescent="0.25">
      <c r="A72" s="12"/>
      <c r="B72" s="66" t="s">
        <v>124</v>
      </c>
      <c r="C72" s="67"/>
      <c r="D72" s="68"/>
      <c r="E72" s="67"/>
      <c r="F72" s="67"/>
      <c r="G72" s="67"/>
      <c r="H72" s="67"/>
      <c r="I72" s="67"/>
      <c r="J72" s="67"/>
      <c r="K72" s="67"/>
      <c r="L72" s="67"/>
      <c r="M72" s="67"/>
      <c r="N72" s="69"/>
      <c r="O72" s="67"/>
      <c r="P72" s="67"/>
      <c r="Q72" s="67"/>
      <c r="R72" s="67"/>
      <c r="S72" s="8"/>
      <c r="T72" s="8"/>
    </row>
    <row r="73" spans="1:20" ht="15.75" hidden="1" customHeight="1" x14ac:dyDescent="0.25">
      <c r="A73" s="12"/>
      <c r="B73" s="19"/>
      <c r="C73" s="14"/>
      <c r="D73" s="62"/>
      <c r="E73" s="25"/>
      <c r="F73" s="16"/>
      <c r="G73" s="16"/>
      <c r="H73" s="16"/>
      <c r="I73" s="16"/>
      <c r="J73" s="16"/>
      <c r="K73" s="16"/>
      <c r="L73" s="16"/>
      <c r="M73" s="16"/>
      <c r="N73" s="24"/>
      <c r="O73" s="16"/>
      <c r="P73" s="16"/>
      <c r="Q73" s="16"/>
      <c r="R73" s="16"/>
      <c r="S73" s="8"/>
      <c r="T73" s="8"/>
    </row>
    <row r="74" spans="1:20" ht="15.75" hidden="1" customHeight="1" x14ac:dyDescent="0.25">
      <c r="A74" s="12"/>
      <c r="B74" s="19"/>
      <c r="C74" s="14"/>
      <c r="D74" s="62"/>
      <c r="E74" s="25"/>
      <c r="F74" s="16"/>
      <c r="G74" s="16"/>
      <c r="H74" s="16"/>
      <c r="I74" s="16"/>
      <c r="J74" s="16"/>
      <c r="K74" s="16"/>
      <c r="L74" s="16"/>
      <c r="M74" s="16"/>
      <c r="N74" s="24"/>
      <c r="O74" s="16"/>
      <c r="P74" s="16"/>
      <c r="Q74" s="16"/>
      <c r="R74" s="16"/>
      <c r="S74" s="8"/>
      <c r="T74" s="8"/>
    </row>
    <row r="75" spans="1:20" ht="15.75" hidden="1" customHeight="1" x14ac:dyDescent="0.25">
      <c r="A75" s="12"/>
      <c r="B75" s="19"/>
      <c r="C75" s="14"/>
      <c r="D75" s="62"/>
      <c r="E75" s="25"/>
      <c r="F75" s="16"/>
      <c r="G75" s="16"/>
      <c r="H75" s="16"/>
      <c r="I75" s="16"/>
      <c r="J75" s="16"/>
      <c r="K75" s="16"/>
      <c r="L75" s="16"/>
      <c r="M75" s="16"/>
      <c r="N75" s="24"/>
      <c r="O75" s="16"/>
      <c r="P75" s="16"/>
      <c r="Q75" s="16"/>
      <c r="R75" s="16"/>
      <c r="S75" s="8"/>
      <c r="T75" s="8"/>
    </row>
    <row r="76" spans="1:20" ht="15.75" customHeight="1" x14ac:dyDescent="0.25">
      <c r="A76" s="20"/>
      <c r="B76" s="21"/>
      <c r="C76" s="22"/>
      <c r="D76" s="71"/>
      <c r="E76" s="26"/>
      <c r="F76" s="16"/>
      <c r="G76" s="16"/>
      <c r="H76" s="16"/>
      <c r="I76" s="16"/>
      <c r="J76" s="16"/>
      <c r="K76" s="16"/>
      <c r="L76" s="16"/>
      <c r="M76" s="16"/>
      <c r="N76" s="24"/>
      <c r="O76" s="16"/>
      <c r="P76" s="16"/>
      <c r="Q76" s="16"/>
      <c r="R76" s="16"/>
      <c r="S76" s="8"/>
      <c r="T76" s="8"/>
    </row>
    <row r="77" spans="1:20" ht="15.75" customHeight="1" x14ac:dyDescent="0.25">
      <c r="A77" s="27"/>
      <c r="B77" s="28"/>
      <c r="C77" s="1"/>
      <c r="D77" s="47"/>
      <c r="E77" s="29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30" t="s">
        <v>24</v>
      </c>
      <c r="B78" s="3"/>
      <c r="C78" s="188">
        <v>247155</v>
      </c>
      <c r="D78" s="178"/>
      <c r="E78" s="178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hidden="1" customHeight="1" x14ac:dyDescent="0.25">
      <c r="A79" s="31" t="s">
        <v>25</v>
      </c>
      <c r="B79" s="32"/>
      <c r="C79" s="189">
        <f>PRODUCT(C78,0.1)</f>
        <v>24715.5</v>
      </c>
      <c r="D79" s="190"/>
      <c r="E79" s="191"/>
      <c r="F79" s="5"/>
      <c r="G79" s="192"/>
      <c r="H79" s="178"/>
      <c r="I79" s="192"/>
      <c r="J79" s="178"/>
      <c r="K79" s="33"/>
      <c r="L79" s="33"/>
      <c r="M79" s="34"/>
      <c r="N79" s="1"/>
      <c r="O79" s="1"/>
      <c r="P79" s="1"/>
      <c r="Q79" s="1"/>
      <c r="R79" s="1"/>
      <c r="S79" s="1"/>
      <c r="T79" s="1"/>
    </row>
    <row r="80" spans="1:20" ht="15.75" hidden="1" customHeight="1" x14ac:dyDescent="0.25">
      <c r="A80" s="35" t="s">
        <v>26</v>
      </c>
      <c r="B80" s="24"/>
      <c r="C80" s="196">
        <f>PRODUCT(C78,0.1)</f>
        <v>24715.5</v>
      </c>
      <c r="D80" s="197"/>
      <c r="E80" s="198"/>
      <c r="F80" s="5"/>
      <c r="G80" s="36"/>
      <c r="H80" s="36"/>
      <c r="I80" s="193"/>
      <c r="J80" s="178"/>
      <c r="K80" s="193"/>
      <c r="L80" s="178"/>
      <c r="M80" s="1"/>
      <c r="N80" s="1"/>
      <c r="O80" s="1"/>
      <c r="P80" s="1"/>
      <c r="Q80" s="1"/>
      <c r="R80" s="1"/>
      <c r="S80" s="1"/>
      <c r="T80" s="1"/>
    </row>
    <row r="81" spans="1:20" ht="15.75" hidden="1" customHeight="1" x14ac:dyDescent="0.25">
      <c r="A81" s="35" t="s">
        <v>27</v>
      </c>
      <c r="B81" s="24"/>
      <c r="C81" s="196">
        <f>SUM(C78:E80)</f>
        <v>296586</v>
      </c>
      <c r="D81" s="197"/>
      <c r="E81" s="198"/>
      <c r="F81" s="5"/>
      <c r="G81" s="36"/>
      <c r="H81" s="36"/>
      <c r="I81" s="193"/>
      <c r="J81" s="178"/>
      <c r="K81" s="193"/>
      <c r="L81" s="178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37"/>
      <c r="B82" s="3"/>
      <c r="C82" s="1"/>
      <c r="D82" s="47"/>
      <c r="E82" s="4"/>
      <c r="F82" s="5"/>
      <c r="G82" s="36"/>
      <c r="H82" s="36"/>
      <c r="I82" s="193"/>
      <c r="J82" s="178"/>
      <c r="K82" s="193"/>
      <c r="L82" s="178"/>
      <c r="M82" s="1"/>
      <c r="N82" s="4"/>
      <c r="O82" s="1"/>
      <c r="P82" s="1"/>
      <c r="Q82" s="1"/>
      <c r="R82" s="1"/>
      <c r="S82" s="1"/>
      <c r="T82" s="1"/>
    </row>
    <row r="83" spans="1:20" ht="15.75" customHeight="1" x14ac:dyDescent="0.25">
      <c r="A83" s="38" t="s">
        <v>28</v>
      </c>
      <c r="B83" s="3"/>
      <c r="C83" s="1"/>
      <c r="D83" s="47"/>
      <c r="E83" s="4"/>
      <c r="F83" s="5"/>
      <c r="G83" s="1"/>
      <c r="H83" s="1"/>
      <c r="I83" s="1"/>
      <c r="J83" s="1"/>
      <c r="K83" s="1"/>
      <c r="L83" s="1"/>
      <c r="M83" s="1"/>
      <c r="N83" s="4"/>
      <c r="O83" s="4"/>
      <c r="P83" s="1"/>
      <c r="Q83" s="1"/>
      <c r="R83" s="1"/>
      <c r="S83" s="1"/>
      <c r="T83" s="1"/>
    </row>
    <row r="84" spans="1:20" ht="15.75" customHeight="1" x14ac:dyDescent="0.25">
      <c r="A84" s="39"/>
      <c r="B84" s="3"/>
      <c r="C84" s="1"/>
      <c r="D84" s="47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">
      <c r="A85" s="42" t="s">
        <v>29</v>
      </c>
      <c r="B85" s="43"/>
      <c r="C85" s="201" t="s">
        <v>30</v>
      </c>
      <c r="D85" s="178"/>
      <c r="E85" s="178"/>
      <c r="F85" s="46"/>
      <c r="H85" s="201" t="s">
        <v>31</v>
      </c>
      <c r="I85" s="178"/>
      <c r="J85" s="178"/>
      <c r="K85" s="178"/>
      <c r="L85" s="36"/>
      <c r="M85" s="36"/>
      <c r="N85" s="36"/>
      <c r="O85" s="201" t="s">
        <v>33</v>
      </c>
      <c r="P85" s="178"/>
      <c r="Q85" s="178"/>
      <c r="R85" s="178"/>
      <c r="S85" s="178"/>
      <c r="T85" s="36"/>
    </row>
    <row r="86" spans="1:20" ht="15.75" customHeight="1" x14ac:dyDescent="0.2">
      <c r="A86" s="42"/>
      <c r="B86" s="43"/>
      <c r="C86" s="44"/>
      <c r="D86" s="72"/>
      <c r="E86" s="44"/>
      <c r="F86" s="46"/>
      <c r="H86" s="44"/>
      <c r="I86" s="44"/>
      <c r="J86" s="44"/>
      <c r="K86" s="44"/>
      <c r="L86" s="36"/>
      <c r="M86" s="36"/>
      <c r="N86" s="36"/>
      <c r="O86" s="44"/>
      <c r="P86" s="44"/>
      <c r="Q86" s="44"/>
      <c r="R86" s="44"/>
      <c r="S86" s="36"/>
      <c r="T86" s="36"/>
    </row>
    <row r="87" spans="1:20" ht="15.75" customHeight="1" x14ac:dyDescent="0.2">
      <c r="A87" s="43"/>
      <c r="B87" s="43"/>
      <c r="C87" s="36"/>
      <c r="D87" s="73"/>
      <c r="E87" s="45"/>
      <c r="F87" s="46"/>
      <c r="H87" s="36"/>
      <c r="I87" s="45"/>
      <c r="J87" s="46"/>
      <c r="K87" s="36"/>
      <c r="L87" s="36"/>
      <c r="M87" s="36"/>
      <c r="N87" s="36"/>
      <c r="O87" s="36"/>
      <c r="P87" s="45"/>
      <c r="Q87" s="46"/>
      <c r="R87" s="36"/>
      <c r="S87" s="36"/>
      <c r="T87" s="36"/>
    </row>
    <row r="88" spans="1:20" ht="15.75" customHeight="1" x14ac:dyDescent="0.2">
      <c r="A88" s="212" t="s">
        <v>125</v>
      </c>
      <c r="B88" s="178"/>
      <c r="C88" s="202" t="s">
        <v>126</v>
      </c>
      <c r="D88" s="178"/>
      <c r="E88" s="178"/>
      <c r="F88" s="178"/>
      <c r="H88" s="202" t="s">
        <v>127</v>
      </c>
      <c r="I88" s="178"/>
      <c r="J88" s="178"/>
      <c r="K88" s="178"/>
      <c r="L88" s="178"/>
      <c r="M88" s="178"/>
      <c r="N88" s="36"/>
      <c r="O88" s="202" t="s">
        <v>128</v>
      </c>
      <c r="P88" s="178"/>
      <c r="Q88" s="178"/>
      <c r="R88" s="178"/>
      <c r="S88" s="178"/>
      <c r="T88" s="178"/>
    </row>
    <row r="89" spans="1:20" ht="15" customHeight="1" x14ac:dyDescent="0.2">
      <c r="A89" s="213" t="s">
        <v>129</v>
      </c>
      <c r="B89" s="178"/>
      <c r="C89" s="214" t="s">
        <v>130</v>
      </c>
      <c r="D89" s="178"/>
      <c r="E89" s="178"/>
      <c r="F89" s="178"/>
      <c r="H89" s="203" t="s">
        <v>36</v>
      </c>
      <c r="I89" s="178"/>
      <c r="J89" s="178"/>
      <c r="K89" s="178"/>
      <c r="L89" s="36"/>
      <c r="M89" s="36"/>
      <c r="N89" s="36"/>
      <c r="O89" s="215" t="s">
        <v>38</v>
      </c>
      <c r="P89" s="178"/>
      <c r="Q89" s="178"/>
      <c r="R89" s="178"/>
      <c r="S89" s="36"/>
      <c r="T89" s="36"/>
    </row>
    <row r="90" spans="1:20" ht="15.75" customHeight="1" x14ac:dyDescent="0.25">
      <c r="D90" s="47"/>
    </row>
    <row r="91" spans="1:20" ht="15.75" customHeight="1" x14ac:dyDescent="0.25">
      <c r="D91" s="47"/>
    </row>
    <row r="92" spans="1:20" ht="15.75" customHeight="1" x14ac:dyDescent="0.25">
      <c r="D92" s="47"/>
      <c r="G92" s="201"/>
      <c r="H92" s="178"/>
      <c r="I92" s="178"/>
      <c r="J92" s="178"/>
      <c r="K92" s="36"/>
      <c r="L92" s="36"/>
    </row>
    <row r="93" spans="1:20" ht="15.75" customHeight="1" x14ac:dyDescent="0.25">
      <c r="D93" s="47"/>
      <c r="G93" s="44"/>
      <c r="H93" s="44"/>
      <c r="I93" s="44"/>
      <c r="J93" s="44"/>
      <c r="K93" s="36"/>
      <c r="L93" s="36"/>
    </row>
    <row r="94" spans="1:20" ht="15.75" customHeight="1" x14ac:dyDescent="0.25">
      <c r="D94" s="47"/>
      <c r="G94" s="36"/>
      <c r="H94" s="45"/>
      <c r="I94" s="46"/>
      <c r="J94" s="36"/>
      <c r="K94" s="36"/>
      <c r="L94" s="36"/>
    </row>
    <row r="95" spans="1:20" ht="15.75" customHeight="1" x14ac:dyDescent="0.25">
      <c r="D95" s="47"/>
      <c r="G95" s="202"/>
      <c r="H95" s="178"/>
      <c r="I95" s="178"/>
      <c r="J95" s="178"/>
      <c r="K95" s="178"/>
      <c r="L95" s="178"/>
    </row>
    <row r="96" spans="1:20" ht="15.75" customHeight="1" x14ac:dyDescent="0.25">
      <c r="D96" s="47"/>
      <c r="G96" s="203"/>
      <c r="H96" s="178"/>
      <c r="I96" s="178"/>
      <c r="J96" s="178"/>
      <c r="K96" s="36"/>
      <c r="L96" s="36"/>
    </row>
    <row r="97" spans="4:4" ht="15.75" customHeight="1" x14ac:dyDescent="0.25">
      <c r="D97" s="47"/>
    </row>
    <row r="98" spans="4:4" ht="15.75" customHeight="1" x14ac:dyDescent="0.25">
      <c r="D98" s="47"/>
    </row>
    <row r="99" spans="4:4" ht="15.75" customHeight="1" x14ac:dyDescent="0.25">
      <c r="D99" s="47"/>
    </row>
    <row r="100" spans="4:4" ht="15.75" customHeight="1" x14ac:dyDescent="0.25">
      <c r="D100" s="47"/>
    </row>
    <row r="101" spans="4:4" ht="15.75" customHeight="1" x14ac:dyDescent="0.25">
      <c r="D101" s="47"/>
    </row>
    <row r="102" spans="4:4" ht="15.75" customHeight="1" x14ac:dyDescent="0.25">
      <c r="D102" s="47"/>
    </row>
    <row r="103" spans="4:4" ht="15.75" customHeight="1" x14ac:dyDescent="0.25">
      <c r="D103" s="47"/>
    </row>
    <row r="104" spans="4:4" ht="15.75" customHeight="1" x14ac:dyDescent="0.25">
      <c r="D104" s="47"/>
    </row>
    <row r="105" spans="4:4" ht="15.75" customHeight="1" x14ac:dyDescent="0.25">
      <c r="D105" s="47"/>
    </row>
    <row r="106" spans="4:4" ht="15.75" customHeight="1" x14ac:dyDescent="0.25">
      <c r="D106" s="47"/>
    </row>
    <row r="107" spans="4:4" ht="15.75" customHeight="1" x14ac:dyDescent="0.25">
      <c r="D107" s="47"/>
    </row>
    <row r="108" spans="4:4" ht="15.75" customHeight="1" x14ac:dyDescent="0.25">
      <c r="D108" s="47"/>
    </row>
    <row r="109" spans="4:4" ht="15.75" customHeight="1" x14ac:dyDescent="0.25">
      <c r="D109" s="47"/>
    </row>
    <row r="110" spans="4:4" ht="15.75" customHeight="1" x14ac:dyDescent="0.25">
      <c r="D110" s="47"/>
    </row>
    <row r="111" spans="4:4" ht="15.75" customHeight="1" x14ac:dyDescent="0.25">
      <c r="D111" s="47"/>
    </row>
    <row r="112" spans="4:4" ht="15.75" customHeight="1" x14ac:dyDescent="0.25">
      <c r="D112" s="47"/>
    </row>
    <row r="113" spans="4:4" ht="15.75" customHeight="1" x14ac:dyDescent="0.25">
      <c r="D113" s="47"/>
    </row>
    <row r="114" spans="4:4" ht="15.75" customHeight="1" x14ac:dyDescent="0.25">
      <c r="D114" s="47"/>
    </row>
    <row r="115" spans="4:4" ht="15.75" customHeight="1" x14ac:dyDescent="0.25">
      <c r="D115" s="47"/>
    </row>
    <row r="116" spans="4:4" ht="15.75" customHeight="1" x14ac:dyDescent="0.25">
      <c r="D116" s="47"/>
    </row>
    <row r="117" spans="4:4" ht="15.75" customHeight="1" x14ac:dyDescent="0.25">
      <c r="D117" s="47"/>
    </row>
    <row r="118" spans="4:4" ht="15.75" customHeight="1" x14ac:dyDescent="0.25">
      <c r="D118" s="47"/>
    </row>
    <row r="119" spans="4:4" ht="15.75" customHeight="1" x14ac:dyDescent="0.25">
      <c r="D119" s="47"/>
    </row>
    <row r="120" spans="4:4" ht="15.75" customHeight="1" x14ac:dyDescent="0.25">
      <c r="D120" s="47"/>
    </row>
    <row r="121" spans="4:4" ht="15.75" customHeight="1" x14ac:dyDescent="0.25">
      <c r="D121" s="47"/>
    </row>
    <row r="122" spans="4:4" ht="15.75" customHeight="1" x14ac:dyDescent="0.25">
      <c r="D122" s="47"/>
    </row>
    <row r="123" spans="4:4" ht="15.75" customHeight="1" x14ac:dyDescent="0.25">
      <c r="D123" s="47"/>
    </row>
    <row r="124" spans="4:4" ht="15.75" customHeight="1" x14ac:dyDescent="0.25">
      <c r="D124" s="47"/>
    </row>
    <row r="125" spans="4:4" ht="15.75" customHeight="1" x14ac:dyDescent="0.25">
      <c r="D125" s="47"/>
    </row>
    <row r="126" spans="4:4" ht="15.75" customHeight="1" x14ac:dyDescent="0.25">
      <c r="D126" s="47"/>
    </row>
    <row r="127" spans="4:4" ht="15.75" customHeight="1" x14ac:dyDescent="0.25">
      <c r="D127" s="47"/>
    </row>
    <row r="128" spans="4:4" ht="15.75" customHeight="1" x14ac:dyDescent="0.25">
      <c r="D128" s="47"/>
    </row>
    <row r="129" spans="4:4" ht="15.75" customHeight="1" x14ac:dyDescent="0.25">
      <c r="D129" s="47"/>
    </row>
    <row r="130" spans="4:4" ht="15.75" customHeight="1" x14ac:dyDescent="0.25">
      <c r="D130" s="47"/>
    </row>
    <row r="131" spans="4:4" ht="15.75" customHeight="1" x14ac:dyDescent="0.25">
      <c r="D131" s="47"/>
    </row>
    <row r="132" spans="4:4" ht="15.75" customHeight="1" x14ac:dyDescent="0.25">
      <c r="D132" s="47"/>
    </row>
    <row r="133" spans="4:4" ht="15.75" customHeight="1" x14ac:dyDescent="0.25">
      <c r="D133" s="47"/>
    </row>
    <row r="134" spans="4:4" ht="15.75" customHeight="1" x14ac:dyDescent="0.25">
      <c r="D134" s="47"/>
    </row>
    <row r="135" spans="4:4" ht="15.75" customHeight="1" x14ac:dyDescent="0.25">
      <c r="D135" s="47"/>
    </row>
    <row r="136" spans="4:4" ht="15.75" customHeight="1" x14ac:dyDescent="0.25">
      <c r="D136" s="47"/>
    </row>
    <row r="137" spans="4:4" ht="15.75" customHeight="1" x14ac:dyDescent="0.25">
      <c r="D137" s="47"/>
    </row>
    <row r="138" spans="4:4" ht="15.75" customHeight="1" x14ac:dyDescent="0.25">
      <c r="D138" s="47"/>
    </row>
    <row r="139" spans="4:4" ht="15.75" customHeight="1" x14ac:dyDescent="0.25">
      <c r="D139" s="47"/>
    </row>
    <row r="140" spans="4:4" ht="15.75" customHeight="1" x14ac:dyDescent="0.25">
      <c r="D140" s="47"/>
    </row>
    <row r="141" spans="4:4" ht="15.75" customHeight="1" x14ac:dyDescent="0.25">
      <c r="D141" s="47"/>
    </row>
    <row r="142" spans="4:4" ht="15.75" customHeight="1" x14ac:dyDescent="0.25">
      <c r="D142" s="47"/>
    </row>
    <row r="143" spans="4:4" ht="15.75" customHeight="1" x14ac:dyDescent="0.25">
      <c r="D143" s="47"/>
    </row>
    <row r="144" spans="4:4" ht="15.75" customHeight="1" x14ac:dyDescent="0.25">
      <c r="D144" s="47"/>
    </row>
    <row r="145" spans="4:4" ht="15.75" customHeight="1" x14ac:dyDescent="0.25">
      <c r="D145" s="47"/>
    </row>
    <row r="146" spans="4:4" ht="15.75" customHeight="1" x14ac:dyDescent="0.25">
      <c r="D146" s="47"/>
    </row>
    <row r="147" spans="4:4" ht="15.75" customHeight="1" x14ac:dyDescent="0.25">
      <c r="D147" s="47"/>
    </row>
    <row r="148" spans="4:4" ht="15.75" customHeight="1" x14ac:dyDescent="0.25">
      <c r="D148" s="47"/>
    </row>
    <row r="149" spans="4:4" ht="15.75" customHeight="1" x14ac:dyDescent="0.25">
      <c r="D149" s="47"/>
    </row>
    <row r="150" spans="4:4" ht="15.75" customHeight="1" x14ac:dyDescent="0.25">
      <c r="D150" s="47"/>
    </row>
    <row r="151" spans="4:4" ht="15.75" customHeight="1" x14ac:dyDescent="0.25">
      <c r="D151" s="47"/>
    </row>
    <row r="152" spans="4:4" ht="15.75" customHeight="1" x14ac:dyDescent="0.25">
      <c r="D152" s="47"/>
    </row>
    <row r="153" spans="4:4" ht="15.75" customHeight="1" x14ac:dyDescent="0.25">
      <c r="D153" s="47"/>
    </row>
    <row r="154" spans="4:4" ht="15.75" customHeight="1" x14ac:dyDescent="0.25">
      <c r="D154" s="47"/>
    </row>
    <row r="155" spans="4:4" ht="15.75" customHeight="1" x14ac:dyDescent="0.25">
      <c r="D155" s="47"/>
    </row>
    <row r="156" spans="4:4" ht="15.75" customHeight="1" x14ac:dyDescent="0.25">
      <c r="D156" s="47"/>
    </row>
    <row r="157" spans="4:4" ht="15.75" customHeight="1" x14ac:dyDescent="0.25">
      <c r="D157" s="47"/>
    </row>
    <row r="158" spans="4:4" ht="15.75" customHeight="1" x14ac:dyDescent="0.25">
      <c r="D158" s="47"/>
    </row>
    <row r="159" spans="4:4" ht="15.75" customHeight="1" x14ac:dyDescent="0.25">
      <c r="D159" s="47"/>
    </row>
    <row r="160" spans="4:4" ht="15.75" customHeight="1" x14ac:dyDescent="0.25">
      <c r="D160" s="47"/>
    </row>
    <row r="161" spans="4:4" ht="15.75" customHeight="1" x14ac:dyDescent="0.25">
      <c r="D161" s="47"/>
    </row>
    <row r="162" spans="4:4" ht="15.75" customHeight="1" x14ac:dyDescent="0.25">
      <c r="D162" s="47"/>
    </row>
    <row r="163" spans="4:4" ht="15.75" customHeight="1" x14ac:dyDescent="0.25">
      <c r="D163" s="47"/>
    </row>
    <row r="164" spans="4:4" ht="15.75" customHeight="1" x14ac:dyDescent="0.25">
      <c r="D164" s="47"/>
    </row>
    <row r="165" spans="4:4" ht="15.75" customHeight="1" x14ac:dyDescent="0.25">
      <c r="D165" s="47"/>
    </row>
    <row r="166" spans="4:4" ht="15.75" customHeight="1" x14ac:dyDescent="0.25">
      <c r="D166" s="47"/>
    </row>
    <row r="167" spans="4:4" ht="15.75" customHeight="1" x14ac:dyDescent="0.25">
      <c r="D167" s="47"/>
    </row>
    <row r="168" spans="4:4" ht="15.75" customHeight="1" x14ac:dyDescent="0.25">
      <c r="D168" s="47"/>
    </row>
    <row r="169" spans="4:4" ht="15.75" customHeight="1" x14ac:dyDescent="0.25">
      <c r="D169" s="47"/>
    </row>
    <row r="170" spans="4:4" ht="15.75" customHeight="1" x14ac:dyDescent="0.25">
      <c r="D170" s="47"/>
    </row>
    <row r="171" spans="4:4" ht="15.75" customHeight="1" x14ac:dyDescent="0.25">
      <c r="D171" s="47"/>
    </row>
    <row r="172" spans="4:4" ht="15.75" customHeight="1" x14ac:dyDescent="0.25">
      <c r="D172" s="47"/>
    </row>
    <row r="173" spans="4:4" ht="15.75" customHeight="1" x14ac:dyDescent="0.25">
      <c r="D173" s="47"/>
    </row>
    <row r="174" spans="4:4" ht="15.75" customHeight="1" x14ac:dyDescent="0.25">
      <c r="D174" s="47"/>
    </row>
    <row r="175" spans="4:4" ht="15.75" customHeight="1" x14ac:dyDescent="0.25">
      <c r="D175" s="47"/>
    </row>
    <row r="176" spans="4:4" ht="15.75" customHeight="1" x14ac:dyDescent="0.25">
      <c r="D176" s="47"/>
    </row>
    <row r="177" spans="4:4" ht="15.75" customHeight="1" x14ac:dyDescent="0.25">
      <c r="D177" s="47"/>
    </row>
    <row r="178" spans="4:4" ht="15.75" customHeight="1" x14ac:dyDescent="0.25">
      <c r="D178" s="47"/>
    </row>
    <row r="179" spans="4:4" ht="15.75" customHeight="1" x14ac:dyDescent="0.25">
      <c r="D179" s="47"/>
    </row>
    <row r="180" spans="4:4" ht="15.75" customHeight="1" x14ac:dyDescent="0.25">
      <c r="D180" s="47"/>
    </row>
    <row r="181" spans="4:4" ht="15.75" customHeight="1" x14ac:dyDescent="0.25">
      <c r="D181" s="47"/>
    </row>
    <row r="182" spans="4:4" ht="15.75" customHeight="1" x14ac:dyDescent="0.25">
      <c r="D182" s="47"/>
    </row>
    <row r="183" spans="4:4" ht="15.75" customHeight="1" x14ac:dyDescent="0.25">
      <c r="D183" s="47"/>
    </row>
    <row r="184" spans="4:4" ht="15.75" customHeight="1" x14ac:dyDescent="0.25">
      <c r="D184" s="47"/>
    </row>
    <row r="185" spans="4:4" ht="15.75" customHeight="1" x14ac:dyDescent="0.25">
      <c r="D185" s="47"/>
    </row>
    <row r="186" spans="4:4" ht="15.75" customHeight="1" x14ac:dyDescent="0.25">
      <c r="D186" s="47"/>
    </row>
    <row r="187" spans="4:4" ht="15.75" customHeight="1" x14ac:dyDescent="0.25">
      <c r="D187" s="47"/>
    </row>
    <row r="188" spans="4:4" ht="15.75" customHeight="1" x14ac:dyDescent="0.25">
      <c r="D188" s="47"/>
    </row>
    <row r="189" spans="4:4" ht="15.75" customHeight="1" x14ac:dyDescent="0.25">
      <c r="D189" s="47"/>
    </row>
    <row r="190" spans="4:4" ht="15.75" customHeight="1" x14ac:dyDescent="0.25">
      <c r="D190" s="47"/>
    </row>
    <row r="191" spans="4:4" ht="15.75" customHeight="1" x14ac:dyDescent="0.25">
      <c r="D191" s="47"/>
    </row>
    <row r="192" spans="4:4" ht="15.75" customHeight="1" x14ac:dyDescent="0.25">
      <c r="D192" s="47"/>
    </row>
    <row r="193" spans="4:4" ht="15.75" customHeight="1" x14ac:dyDescent="0.25">
      <c r="D193" s="47"/>
    </row>
    <row r="194" spans="4:4" ht="15.75" customHeight="1" x14ac:dyDescent="0.25">
      <c r="D194" s="47"/>
    </row>
    <row r="195" spans="4:4" ht="15.75" customHeight="1" x14ac:dyDescent="0.25">
      <c r="D195" s="47"/>
    </row>
    <row r="196" spans="4:4" ht="15.75" customHeight="1" x14ac:dyDescent="0.25">
      <c r="D196" s="47"/>
    </row>
    <row r="197" spans="4:4" ht="15.75" customHeight="1" x14ac:dyDescent="0.25">
      <c r="D197" s="47"/>
    </row>
    <row r="198" spans="4:4" ht="15.75" customHeight="1" x14ac:dyDescent="0.25">
      <c r="D198" s="47"/>
    </row>
    <row r="199" spans="4:4" ht="15.75" customHeight="1" x14ac:dyDescent="0.25">
      <c r="D199" s="47"/>
    </row>
    <row r="200" spans="4:4" ht="15.75" customHeight="1" x14ac:dyDescent="0.25">
      <c r="D200" s="47"/>
    </row>
    <row r="201" spans="4:4" ht="15.75" customHeight="1" x14ac:dyDescent="0.25">
      <c r="D201" s="47"/>
    </row>
    <row r="202" spans="4:4" ht="15.75" customHeight="1" x14ac:dyDescent="0.25">
      <c r="D202" s="47"/>
    </row>
    <row r="203" spans="4:4" ht="15.75" customHeight="1" x14ac:dyDescent="0.25">
      <c r="D203" s="47"/>
    </row>
    <row r="204" spans="4:4" ht="15.75" customHeight="1" x14ac:dyDescent="0.25">
      <c r="D204" s="47"/>
    </row>
    <row r="205" spans="4:4" ht="15.75" customHeight="1" x14ac:dyDescent="0.25">
      <c r="D205" s="47"/>
    </row>
    <row r="206" spans="4:4" ht="15.75" customHeight="1" x14ac:dyDescent="0.25">
      <c r="D206" s="47"/>
    </row>
    <row r="207" spans="4:4" ht="15.75" customHeight="1" x14ac:dyDescent="0.25">
      <c r="D207" s="47"/>
    </row>
    <row r="208" spans="4:4" ht="15.75" customHeight="1" x14ac:dyDescent="0.25">
      <c r="D208" s="47"/>
    </row>
    <row r="209" spans="4:4" ht="15.75" customHeight="1" x14ac:dyDescent="0.25">
      <c r="D209" s="47"/>
    </row>
    <row r="210" spans="4:4" ht="15.75" customHeight="1" x14ac:dyDescent="0.25">
      <c r="D210" s="47"/>
    </row>
    <row r="211" spans="4:4" ht="15.75" customHeight="1" x14ac:dyDescent="0.25">
      <c r="D211" s="47"/>
    </row>
    <row r="212" spans="4:4" ht="15.75" customHeight="1" x14ac:dyDescent="0.25">
      <c r="D212" s="47"/>
    </row>
    <row r="213" spans="4:4" ht="15.75" customHeight="1" x14ac:dyDescent="0.25">
      <c r="D213" s="47"/>
    </row>
    <row r="214" spans="4:4" ht="15.75" customHeight="1" x14ac:dyDescent="0.25">
      <c r="D214" s="47"/>
    </row>
    <row r="215" spans="4:4" ht="15.75" customHeight="1" x14ac:dyDescent="0.25">
      <c r="D215" s="47"/>
    </row>
    <row r="216" spans="4:4" ht="15.75" customHeight="1" x14ac:dyDescent="0.25">
      <c r="D216" s="47"/>
    </row>
    <row r="217" spans="4:4" ht="15.75" customHeight="1" x14ac:dyDescent="0.25">
      <c r="D217" s="47"/>
    </row>
    <row r="218" spans="4:4" ht="15.75" customHeight="1" x14ac:dyDescent="0.25">
      <c r="D218" s="47"/>
    </row>
    <row r="219" spans="4:4" ht="15.75" customHeight="1" x14ac:dyDescent="0.25">
      <c r="D219" s="47"/>
    </row>
    <row r="220" spans="4:4" ht="15.75" customHeight="1" x14ac:dyDescent="0.25">
      <c r="D220" s="47"/>
    </row>
    <row r="221" spans="4:4" ht="15.75" customHeight="1" x14ac:dyDescent="0.25">
      <c r="D221" s="47"/>
    </row>
    <row r="222" spans="4:4" ht="15.75" customHeight="1" x14ac:dyDescent="0.25">
      <c r="D222" s="47"/>
    </row>
    <row r="223" spans="4:4" ht="15.75" customHeight="1" x14ac:dyDescent="0.25">
      <c r="D223" s="47"/>
    </row>
    <row r="224" spans="4:4" ht="15.75" customHeight="1" x14ac:dyDescent="0.25">
      <c r="D224" s="47"/>
    </row>
    <row r="225" spans="4:4" ht="15.75" customHeight="1" x14ac:dyDescent="0.25">
      <c r="D225" s="47"/>
    </row>
    <row r="226" spans="4:4" ht="15.75" customHeight="1" x14ac:dyDescent="0.25">
      <c r="D226" s="47"/>
    </row>
    <row r="227" spans="4:4" ht="15.75" customHeight="1" x14ac:dyDescent="0.25">
      <c r="D227" s="47"/>
    </row>
    <row r="228" spans="4:4" ht="15.75" customHeight="1" x14ac:dyDescent="0.25">
      <c r="D228" s="47"/>
    </row>
    <row r="229" spans="4:4" ht="15.75" customHeight="1" x14ac:dyDescent="0.25">
      <c r="D229" s="47"/>
    </row>
    <row r="230" spans="4:4" ht="15.75" customHeight="1" x14ac:dyDescent="0.25">
      <c r="D230" s="47"/>
    </row>
    <row r="231" spans="4:4" ht="15.75" customHeight="1" x14ac:dyDescent="0.25">
      <c r="D231" s="47"/>
    </row>
    <row r="232" spans="4:4" ht="15.75" customHeight="1" x14ac:dyDescent="0.25">
      <c r="D232" s="47"/>
    </row>
    <row r="233" spans="4:4" ht="15.75" customHeight="1" x14ac:dyDescent="0.25">
      <c r="D233" s="47"/>
    </row>
    <row r="234" spans="4:4" ht="15.75" customHeight="1" x14ac:dyDescent="0.25">
      <c r="D234" s="47"/>
    </row>
    <row r="235" spans="4:4" ht="15.75" customHeight="1" x14ac:dyDescent="0.25">
      <c r="D235" s="47"/>
    </row>
    <row r="236" spans="4:4" ht="15.75" customHeight="1" x14ac:dyDescent="0.25">
      <c r="D236" s="47"/>
    </row>
    <row r="237" spans="4:4" ht="15.75" customHeight="1" x14ac:dyDescent="0.25">
      <c r="D237" s="47"/>
    </row>
    <row r="238" spans="4:4" ht="15.75" customHeight="1" x14ac:dyDescent="0.25">
      <c r="D238" s="47"/>
    </row>
    <row r="239" spans="4:4" ht="15.75" customHeight="1" x14ac:dyDescent="0.25">
      <c r="D239" s="47"/>
    </row>
    <row r="240" spans="4:4" ht="15.75" customHeight="1" x14ac:dyDescent="0.25">
      <c r="D240" s="47"/>
    </row>
    <row r="241" spans="4:4" ht="15.75" customHeight="1" x14ac:dyDescent="0.25">
      <c r="D241" s="47"/>
    </row>
    <row r="242" spans="4:4" ht="15.75" customHeight="1" x14ac:dyDescent="0.25">
      <c r="D242" s="47"/>
    </row>
    <row r="243" spans="4:4" ht="15.75" customHeight="1" x14ac:dyDescent="0.25">
      <c r="D243" s="47"/>
    </row>
    <row r="244" spans="4:4" ht="15.75" customHeight="1" x14ac:dyDescent="0.25">
      <c r="D244" s="47"/>
    </row>
    <row r="245" spans="4:4" ht="15.75" customHeight="1" x14ac:dyDescent="0.25">
      <c r="D245" s="47"/>
    </row>
    <row r="246" spans="4:4" ht="15.75" customHeight="1" x14ac:dyDescent="0.25">
      <c r="D246" s="47"/>
    </row>
    <row r="247" spans="4:4" ht="15.75" customHeight="1" x14ac:dyDescent="0.25">
      <c r="D247" s="47"/>
    </row>
    <row r="248" spans="4:4" ht="15.75" customHeight="1" x14ac:dyDescent="0.25">
      <c r="D248" s="47"/>
    </row>
    <row r="249" spans="4:4" ht="15.75" customHeight="1" x14ac:dyDescent="0.25">
      <c r="D249" s="47"/>
    </row>
    <row r="250" spans="4:4" ht="15.75" customHeight="1" x14ac:dyDescent="0.25">
      <c r="D250" s="47"/>
    </row>
    <row r="251" spans="4:4" ht="15.75" customHeight="1" x14ac:dyDescent="0.25">
      <c r="D251" s="47"/>
    </row>
    <row r="252" spans="4:4" ht="15.75" customHeight="1" x14ac:dyDescent="0.25">
      <c r="D252" s="47"/>
    </row>
    <row r="253" spans="4:4" ht="15.75" customHeight="1" x14ac:dyDescent="0.25">
      <c r="D253" s="47"/>
    </row>
    <row r="254" spans="4:4" ht="15.75" customHeight="1" x14ac:dyDescent="0.25">
      <c r="D254" s="47"/>
    </row>
    <row r="255" spans="4:4" ht="15.75" customHeight="1" x14ac:dyDescent="0.25">
      <c r="D255" s="47"/>
    </row>
    <row r="256" spans="4:4" ht="15.75" customHeight="1" x14ac:dyDescent="0.25">
      <c r="D256" s="47"/>
    </row>
    <row r="257" spans="4:4" ht="15.75" customHeight="1" x14ac:dyDescent="0.25">
      <c r="D257" s="47"/>
    </row>
    <row r="258" spans="4:4" ht="15.75" customHeight="1" x14ac:dyDescent="0.25">
      <c r="D258" s="47"/>
    </row>
    <row r="259" spans="4:4" ht="15.75" customHeight="1" x14ac:dyDescent="0.25">
      <c r="D259" s="47"/>
    </row>
    <row r="260" spans="4:4" ht="15.75" customHeight="1" x14ac:dyDescent="0.25">
      <c r="D260" s="47"/>
    </row>
    <row r="261" spans="4:4" ht="15.75" customHeight="1" x14ac:dyDescent="0.25">
      <c r="D261" s="47"/>
    </row>
    <row r="262" spans="4:4" ht="15.75" customHeight="1" x14ac:dyDescent="0.25">
      <c r="D262" s="47"/>
    </row>
    <row r="263" spans="4:4" ht="15.75" customHeight="1" x14ac:dyDescent="0.25">
      <c r="D263" s="47"/>
    </row>
    <row r="264" spans="4:4" ht="15.75" customHeight="1" x14ac:dyDescent="0.25">
      <c r="D264" s="47"/>
    </row>
    <row r="265" spans="4:4" ht="15.75" customHeight="1" x14ac:dyDescent="0.25">
      <c r="D265" s="47"/>
    </row>
    <row r="266" spans="4:4" ht="15.75" customHeight="1" x14ac:dyDescent="0.25">
      <c r="D266" s="47"/>
    </row>
    <row r="267" spans="4:4" ht="15.75" customHeight="1" x14ac:dyDescent="0.25">
      <c r="D267" s="47"/>
    </row>
    <row r="268" spans="4:4" ht="15.75" customHeight="1" x14ac:dyDescent="0.25">
      <c r="D268" s="47"/>
    </row>
    <row r="269" spans="4:4" ht="15.75" customHeight="1" x14ac:dyDescent="0.25">
      <c r="D269" s="47"/>
    </row>
    <row r="270" spans="4:4" ht="15.75" customHeight="1" x14ac:dyDescent="0.25">
      <c r="D270" s="47"/>
    </row>
    <row r="271" spans="4:4" ht="15.75" customHeight="1" x14ac:dyDescent="0.25">
      <c r="D271" s="47"/>
    </row>
    <row r="272" spans="4:4" ht="15.75" customHeight="1" x14ac:dyDescent="0.25">
      <c r="D272" s="47"/>
    </row>
    <row r="273" spans="4:4" ht="15.75" customHeight="1" x14ac:dyDescent="0.25">
      <c r="D273" s="47"/>
    </row>
    <row r="274" spans="4:4" ht="15.75" customHeight="1" x14ac:dyDescent="0.25">
      <c r="D274" s="47"/>
    </row>
    <row r="275" spans="4:4" ht="15.75" customHeight="1" x14ac:dyDescent="0.25">
      <c r="D275" s="47"/>
    </row>
    <row r="276" spans="4:4" ht="15.75" customHeight="1" x14ac:dyDescent="0.25">
      <c r="D276" s="47"/>
    </row>
    <row r="277" spans="4:4" ht="15.75" customHeight="1" x14ac:dyDescent="0.25">
      <c r="D277" s="47"/>
    </row>
    <row r="278" spans="4:4" ht="15.75" customHeight="1" x14ac:dyDescent="0.25">
      <c r="D278" s="47"/>
    </row>
    <row r="279" spans="4:4" ht="15.75" customHeight="1" x14ac:dyDescent="0.25">
      <c r="D279" s="47"/>
    </row>
    <row r="280" spans="4:4" ht="15.75" customHeight="1" x14ac:dyDescent="0.25">
      <c r="D280" s="47"/>
    </row>
    <row r="281" spans="4:4" ht="15.75" customHeight="1" x14ac:dyDescent="0.25">
      <c r="D281" s="47"/>
    </row>
    <row r="282" spans="4:4" ht="15.75" customHeight="1" x14ac:dyDescent="0.25">
      <c r="D282" s="47"/>
    </row>
    <row r="283" spans="4:4" ht="15.75" customHeight="1" x14ac:dyDescent="0.25">
      <c r="D283" s="47"/>
    </row>
    <row r="284" spans="4:4" ht="15.75" customHeight="1" x14ac:dyDescent="0.25">
      <c r="D284" s="47"/>
    </row>
    <row r="285" spans="4:4" ht="15.75" customHeight="1" x14ac:dyDescent="0.25">
      <c r="D285" s="47"/>
    </row>
    <row r="286" spans="4:4" ht="15.75" customHeight="1" x14ac:dyDescent="0.25">
      <c r="D286" s="47"/>
    </row>
    <row r="287" spans="4:4" ht="15.75" customHeight="1" x14ac:dyDescent="0.25">
      <c r="D287" s="47"/>
    </row>
    <row r="288" spans="4:4" ht="15.75" customHeight="1" x14ac:dyDescent="0.25">
      <c r="D288" s="47"/>
    </row>
    <row r="289" spans="4:4" ht="15.75" customHeight="1" x14ac:dyDescent="0.25">
      <c r="D289" s="47"/>
    </row>
    <row r="290" spans="4:4" ht="15.75" customHeight="1" x14ac:dyDescent="0.25">
      <c r="D290" s="47"/>
    </row>
    <row r="291" spans="4:4" ht="15.75" customHeight="1" x14ac:dyDescent="0.25">
      <c r="D291" s="47"/>
    </row>
    <row r="292" spans="4:4" ht="15.75" customHeight="1" x14ac:dyDescent="0.25">
      <c r="D292" s="47"/>
    </row>
    <row r="293" spans="4:4" ht="15.75" customHeight="1" x14ac:dyDescent="0.25">
      <c r="D293" s="47"/>
    </row>
    <row r="294" spans="4:4" ht="15.75" customHeight="1" x14ac:dyDescent="0.25">
      <c r="D294" s="47"/>
    </row>
    <row r="295" spans="4:4" ht="15.75" customHeight="1" x14ac:dyDescent="0.25">
      <c r="D295" s="47"/>
    </row>
    <row r="296" spans="4:4" ht="15.75" customHeight="1" x14ac:dyDescent="0.25">
      <c r="D296" s="47"/>
    </row>
    <row r="297" spans="4:4" ht="15.75" customHeight="1" x14ac:dyDescent="0.25">
      <c r="D297" s="47"/>
    </row>
    <row r="298" spans="4:4" ht="15.75" customHeight="1" x14ac:dyDescent="0.25">
      <c r="D298" s="47"/>
    </row>
    <row r="299" spans="4:4" ht="15.75" customHeight="1" x14ac:dyDescent="0.25">
      <c r="D299" s="47"/>
    </row>
    <row r="300" spans="4:4" ht="15.75" customHeight="1" x14ac:dyDescent="0.25">
      <c r="D300" s="47"/>
    </row>
    <row r="301" spans="4:4" ht="15.75" customHeight="1" x14ac:dyDescent="0.25">
      <c r="D301" s="47"/>
    </row>
    <row r="302" spans="4:4" ht="15.75" customHeight="1" x14ac:dyDescent="0.25">
      <c r="D302" s="47"/>
    </row>
    <row r="303" spans="4:4" ht="15.75" customHeight="1" x14ac:dyDescent="0.25">
      <c r="D303" s="47"/>
    </row>
    <row r="304" spans="4:4" ht="15.75" customHeight="1" x14ac:dyDescent="0.25">
      <c r="D304" s="47"/>
    </row>
    <row r="305" spans="4:4" ht="15.75" customHeight="1" x14ac:dyDescent="0.25">
      <c r="D305" s="47"/>
    </row>
    <row r="306" spans="4:4" ht="15.75" customHeight="1" x14ac:dyDescent="0.25">
      <c r="D306" s="47"/>
    </row>
    <row r="307" spans="4:4" ht="15.75" customHeight="1" x14ac:dyDescent="0.25">
      <c r="D307" s="47"/>
    </row>
    <row r="308" spans="4:4" ht="15.75" customHeight="1" x14ac:dyDescent="0.25">
      <c r="D308" s="47"/>
    </row>
    <row r="309" spans="4:4" ht="15.75" customHeight="1" x14ac:dyDescent="0.25">
      <c r="D309" s="47"/>
    </row>
    <row r="310" spans="4:4" ht="15.75" customHeight="1" x14ac:dyDescent="0.25">
      <c r="D310" s="47"/>
    </row>
    <row r="311" spans="4:4" ht="15.75" customHeight="1" x14ac:dyDescent="0.25">
      <c r="D311" s="47"/>
    </row>
    <row r="312" spans="4:4" ht="15.75" customHeight="1" x14ac:dyDescent="0.25">
      <c r="D312" s="47"/>
    </row>
    <row r="313" spans="4:4" ht="15.75" customHeight="1" x14ac:dyDescent="0.25">
      <c r="D313" s="47"/>
    </row>
    <row r="314" spans="4:4" ht="15.75" customHeight="1" x14ac:dyDescent="0.25">
      <c r="D314" s="47"/>
    </row>
    <row r="315" spans="4:4" ht="15.75" customHeight="1" x14ac:dyDescent="0.25">
      <c r="D315" s="47"/>
    </row>
    <row r="316" spans="4:4" ht="15.75" customHeight="1" x14ac:dyDescent="0.25">
      <c r="D316" s="47"/>
    </row>
    <row r="317" spans="4:4" ht="15.75" customHeight="1" x14ac:dyDescent="0.25">
      <c r="D317" s="47"/>
    </row>
    <row r="318" spans="4:4" ht="15.75" customHeight="1" x14ac:dyDescent="0.25">
      <c r="D318" s="47"/>
    </row>
    <row r="319" spans="4:4" ht="15.75" customHeight="1" x14ac:dyDescent="0.25">
      <c r="D319" s="47"/>
    </row>
    <row r="320" spans="4:4" ht="15.75" customHeight="1" x14ac:dyDescent="0.25">
      <c r="D320" s="47"/>
    </row>
    <row r="321" spans="4:4" ht="15.75" customHeight="1" x14ac:dyDescent="0.25">
      <c r="D321" s="47"/>
    </row>
    <row r="322" spans="4:4" ht="15.75" customHeight="1" x14ac:dyDescent="0.25">
      <c r="D322" s="47"/>
    </row>
    <row r="323" spans="4:4" ht="15.75" customHeight="1" x14ac:dyDescent="0.25">
      <c r="D323" s="47"/>
    </row>
    <row r="324" spans="4:4" ht="15.75" customHeight="1" x14ac:dyDescent="0.25">
      <c r="D324" s="47"/>
    </row>
    <row r="325" spans="4:4" ht="15.75" customHeight="1" x14ac:dyDescent="0.25">
      <c r="D325" s="47"/>
    </row>
    <row r="326" spans="4:4" ht="15.75" customHeight="1" x14ac:dyDescent="0.25">
      <c r="D326" s="47"/>
    </row>
    <row r="327" spans="4:4" ht="15.75" customHeight="1" x14ac:dyDescent="0.25">
      <c r="D327" s="47"/>
    </row>
    <row r="328" spans="4:4" ht="15.75" customHeight="1" x14ac:dyDescent="0.25">
      <c r="D328" s="47"/>
    </row>
    <row r="329" spans="4:4" ht="15.75" customHeight="1" x14ac:dyDescent="0.25">
      <c r="D329" s="47"/>
    </row>
    <row r="330" spans="4:4" ht="15.75" customHeight="1" x14ac:dyDescent="0.25">
      <c r="D330" s="47"/>
    </row>
    <row r="331" spans="4:4" ht="15.75" customHeight="1" x14ac:dyDescent="0.25">
      <c r="D331" s="47"/>
    </row>
    <row r="332" spans="4:4" ht="15.75" customHeight="1" x14ac:dyDescent="0.25">
      <c r="D332" s="47"/>
    </row>
    <row r="333" spans="4:4" ht="15.75" customHeight="1" x14ac:dyDescent="0.25">
      <c r="D333" s="47"/>
    </row>
    <row r="334" spans="4:4" ht="15.75" customHeight="1" x14ac:dyDescent="0.25">
      <c r="D334" s="47"/>
    </row>
    <row r="335" spans="4:4" ht="15.75" customHeight="1" x14ac:dyDescent="0.25">
      <c r="D335" s="47"/>
    </row>
    <row r="336" spans="4:4" ht="15.75" customHeight="1" x14ac:dyDescent="0.25">
      <c r="D336" s="47"/>
    </row>
    <row r="337" spans="4:4" ht="15.75" customHeight="1" x14ac:dyDescent="0.25">
      <c r="D337" s="47"/>
    </row>
    <row r="338" spans="4:4" ht="15.75" customHeight="1" x14ac:dyDescent="0.25">
      <c r="D338" s="47"/>
    </row>
    <row r="339" spans="4:4" ht="15.75" customHeight="1" x14ac:dyDescent="0.25">
      <c r="D339" s="47"/>
    </row>
    <row r="340" spans="4:4" ht="15.75" customHeight="1" x14ac:dyDescent="0.25">
      <c r="D340" s="47"/>
    </row>
    <row r="341" spans="4:4" ht="15.75" customHeight="1" x14ac:dyDescent="0.25">
      <c r="D341" s="47"/>
    </row>
    <row r="342" spans="4:4" ht="15.75" customHeight="1" x14ac:dyDescent="0.25">
      <c r="D342" s="47"/>
    </row>
    <row r="343" spans="4:4" ht="15.75" customHeight="1" x14ac:dyDescent="0.25">
      <c r="D343" s="47"/>
    </row>
    <row r="344" spans="4:4" ht="15.75" customHeight="1" x14ac:dyDescent="0.25">
      <c r="D344" s="47"/>
    </row>
    <row r="345" spans="4:4" ht="15.75" customHeight="1" x14ac:dyDescent="0.25">
      <c r="D345" s="47"/>
    </row>
    <row r="346" spans="4:4" ht="15.75" customHeight="1" x14ac:dyDescent="0.25">
      <c r="D346" s="47"/>
    </row>
    <row r="347" spans="4:4" ht="15.75" customHeight="1" x14ac:dyDescent="0.25">
      <c r="D347" s="47"/>
    </row>
    <row r="348" spans="4:4" ht="15.75" customHeight="1" x14ac:dyDescent="0.25">
      <c r="D348" s="47"/>
    </row>
    <row r="349" spans="4:4" ht="15.75" customHeight="1" x14ac:dyDescent="0.25">
      <c r="D349" s="47"/>
    </row>
    <row r="350" spans="4:4" ht="15.75" customHeight="1" x14ac:dyDescent="0.25">
      <c r="D350" s="47"/>
    </row>
    <row r="351" spans="4:4" ht="15.75" customHeight="1" x14ac:dyDescent="0.25">
      <c r="D351" s="47"/>
    </row>
    <row r="352" spans="4:4" ht="15.75" customHeight="1" x14ac:dyDescent="0.25">
      <c r="D352" s="47"/>
    </row>
    <row r="353" spans="4:4" ht="15.75" customHeight="1" x14ac:dyDescent="0.25">
      <c r="D353" s="47"/>
    </row>
    <row r="354" spans="4:4" ht="15.75" customHeight="1" x14ac:dyDescent="0.25">
      <c r="D354" s="47"/>
    </row>
    <row r="355" spans="4:4" ht="15.75" customHeight="1" x14ac:dyDescent="0.25">
      <c r="D355" s="47"/>
    </row>
    <row r="356" spans="4:4" ht="15.75" customHeight="1" x14ac:dyDescent="0.25">
      <c r="D356" s="47"/>
    </row>
    <row r="357" spans="4:4" ht="15.75" customHeight="1" x14ac:dyDescent="0.25">
      <c r="D357" s="47"/>
    </row>
    <row r="358" spans="4:4" ht="15.75" customHeight="1" x14ac:dyDescent="0.25">
      <c r="D358" s="47"/>
    </row>
    <row r="359" spans="4:4" ht="15.75" customHeight="1" x14ac:dyDescent="0.25">
      <c r="D359" s="47"/>
    </row>
    <row r="360" spans="4:4" ht="15.75" customHeight="1" x14ac:dyDescent="0.25">
      <c r="D360" s="47"/>
    </row>
    <row r="361" spans="4:4" ht="15.75" customHeight="1" x14ac:dyDescent="0.25">
      <c r="D361" s="47"/>
    </row>
    <row r="362" spans="4:4" ht="15.75" customHeight="1" x14ac:dyDescent="0.25">
      <c r="D362" s="47"/>
    </row>
    <row r="363" spans="4:4" ht="15.75" customHeight="1" x14ac:dyDescent="0.25">
      <c r="D363" s="47"/>
    </row>
    <row r="364" spans="4:4" ht="15.75" customHeight="1" x14ac:dyDescent="0.25">
      <c r="D364" s="47"/>
    </row>
    <row r="365" spans="4:4" ht="15.75" customHeight="1" x14ac:dyDescent="0.25">
      <c r="D365" s="47"/>
    </row>
    <row r="366" spans="4:4" ht="15.75" customHeight="1" x14ac:dyDescent="0.25">
      <c r="D366" s="47"/>
    </row>
    <row r="367" spans="4:4" ht="15.75" customHeight="1" x14ac:dyDescent="0.25">
      <c r="D367" s="47"/>
    </row>
    <row r="368" spans="4:4" ht="15.75" customHeight="1" x14ac:dyDescent="0.25">
      <c r="D368" s="47"/>
    </row>
    <row r="369" spans="4:4" ht="15.75" customHeight="1" x14ac:dyDescent="0.25">
      <c r="D369" s="47"/>
    </row>
    <row r="370" spans="4:4" ht="15.75" customHeight="1" x14ac:dyDescent="0.25">
      <c r="D370" s="47"/>
    </row>
    <row r="371" spans="4:4" ht="15.75" customHeight="1" x14ac:dyDescent="0.25">
      <c r="D371" s="47"/>
    </row>
    <row r="372" spans="4:4" ht="15.75" customHeight="1" x14ac:dyDescent="0.25">
      <c r="D372" s="47"/>
    </row>
    <row r="373" spans="4:4" ht="15.75" customHeight="1" x14ac:dyDescent="0.25">
      <c r="D373" s="47"/>
    </row>
    <row r="374" spans="4:4" ht="15.75" customHeight="1" x14ac:dyDescent="0.25">
      <c r="D374" s="47"/>
    </row>
    <row r="375" spans="4:4" ht="15.75" customHeight="1" x14ac:dyDescent="0.25">
      <c r="D375" s="47"/>
    </row>
    <row r="376" spans="4:4" ht="15.75" customHeight="1" x14ac:dyDescent="0.25">
      <c r="D376" s="47"/>
    </row>
    <row r="377" spans="4:4" ht="15.75" customHeight="1" x14ac:dyDescent="0.25">
      <c r="D377" s="47"/>
    </row>
    <row r="378" spans="4:4" ht="15.75" customHeight="1" x14ac:dyDescent="0.25">
      <c r="D378" s="47"/>
    </row>
    <row r="379" spans="4:4" ht="15.75" customHeight="1" x14ac:dyDescent="0.25">
      <c r="D379" s="47"/>
    </row>
    <row r="380" spans="4:4" ht="15.75" customHeight="1" x14ac:dyDescent="0.25">
      <c r="D380" s="47"/>
    </row>
    <row r="381" spans="4:4" ht="15.75" customHeight="1" x14ac:dyDescent="0.25">
      <c r="D381" s="47"/>
    </row>
    <row r="382" spans="4:4" ht="15.75" customHeight="1" x14ac:dyDescent="0.25">
      <c r="D382" s="47"/>
    </row>
    <row r="383" spans="4:4" ht="15.75" customHeight="1" x14ac:dyDescent="0.25">
      <c r="D383" s="47"/>
    </row>
    <row r="384" spans="4:4" ht="15.75" customHeight="1" x14ac:dyDescent="0.25">
      <c r="D384" s="47"/>
    </row>
    <row r="385" spans="4:4" ht="15.75" customHeight="1" x14ac:dyDescent="0.25">
      <c r="D385" s="47"/>
    </row>
    <row r="386" spans="4:4" ht="15.75" customHeight="1" x14ac:dyDescent="0.25">
      <c r="D386" s="47"/>
    </row>
    <row r="387" spans="4:4" ht="15.75" customHeight="1" x14ac:dyDescent="0.25">
      <c r="D387" s="47"/>
    </row>
    <row r="388" spans="4:4" ht="15.75" customHeight="1" x14ac:dyDescent="0.25">
      <c r="D388" s="47"/>
    </row>
    <row r="389" spans="4:4" ht="15.75" customHeight="1" x14ac:dyDescent="0.25">
      <c r="D389" s="47"/>
    </row>
    <row r="390" spans="4:4" ht="15.75" customHeight="1" x14ac:dyDescent="0.25">
      <c r="D390" s="47"/>
    </row>
    <row r="391" spans="4:4" ht="15.75" customHeight="1" x14ac:dyDescent="0.25">
      <c r="D391" s="47"/>
    </row>
    <row r="392" spans="4:4" ht="15.75" customHeight="1" x14ac:dyDescent="0.25">
      <c r="D392" s="47"/>
    </row>
    <row r="393" spans="4:4" ht="15.75" customHeight="1" x14ac:dyDescent="0.25">
      <c r="D393" s="47"/>
    </row>
    <row r="394" spans="4:4" ht="15.75" customHeight="1" x14ac:dyDescent="0.25">
      <c r="D394" s="47"/>
    </row>
    <row r="395" spans="4:4" ht="15.75" customHeight="1" x14ac:dyDescent="0.25">
      <c r="D395" s="47"/>
    </row>
    <row r="396" spans="4:4" ht="15.75" customHeight="1" x14ac:dyDescent="0.25">
      <c r="D396" s="47"/>
    </row>
    <row r="397" spans="4:4" ht="15.75" customHeight="1" x14ac:dyDescent="0.25">
      <c r="D397" s="47"/>
    </row>
    <row r="398" spans="4:4" ht="15.75" customHeight="1" x14ac:dyDescent="0.25">
      <c r="D398" s="47"/>
    </row>
    <row r="399" spans="4:4" ht="15.75" customHeight="1" x14ac:dyDescent="0.25">
      <c r="D399" s="47"/>
    </row>
    <row r="400" spans="4:4" ht="15.75" customHeight="1" x14ac:dyDescent="0.25">
      <c r="D400" s="47"/>
    </row>
    <row r="401" spans="4:4" ht="15.75" customHeight="1" x14ac:dyDescent="0.25">
      <c r="D401" s="47"/>
    </row>
    <row r="402" spans="4:4" ht="15.75" customHeight="1" x14ac:dyDescent="0.25">
      <c r="D402" s="47"/>
    </row>
    <row r="403" spans="4:4" ht="15.75" customHeight="1" x14ac:dyDescent="0.25">
      <c r="D403" s="47"/>
    </row>
    <row r="404" spans="4:4" ht="15.75" customHeight="1" x14ac:dyDescent="0.25">
      <c r="D404" s="47"/>
    </row>
    <row r="405" spans="4:4" ht="15.75" customHeight="1" x14ac:dyDescent="0.25">
      <c r="D405" s="47"/>
    </row>
    <row r="406" spans="4:4" ht="15.75" customHeight="1" x14ac:dyDescent="0.25">
      <c r="D406" s="47"/>
    </row>
    <row r="407" spans="4:4" ht="15.75" customHeight="1" x14ac:dyDescent="0.25">
      <c r="D407" s="47"/>
    </row>
    <row r="408" spans="4:4" ht="15.75" customHeight="1" x14ac:dyDescent="0.25">
      <c r="D408" s="47"/>
    </row>
    <row r="409" spans="4:4" ht="15.75" customHeight="1" x14ac:dyDescent="0.25">
      <c r="D409" s="47"/>
    </row>
    <row r="410" spans="4:4" ht="15.75" customHeight="1" x14ac:dyDescent="0.25">
      <c r="D410" s="47"/>
    </row>
    <row r="411" spans="4:4" ht="15.75" customHeight="1" x14ac:dyDescent="0.25">
      <c r="D411" s="47"/>
    </row>
    <row r="412" spans="4:4" ht="15.75" customHeight="1" x14ac:dyDescent="0.25">
      <c r="D412" s="47"/>
    </row>
    <row r="413" spans="4:4" ht="15.75" customHeight="1" x14ac:dyDescent="0.25">
      <c r="D413" s="47"/>
    </row>
    <row r="414" spans="4:4" ht="15.75" customHeight="1" x14ac:dyDescent="0.25">
      <c r="D414" s="47"/>
    </row>
    <row r="415" spans="4:4" ht="15.75" customHeight="1" x14ac:dyDescent="0.25">
      <c r="D415" s="47"/>
    </row>
    <row r="416" spans="4:4" ht="15.75" customHeight="1" x14ac:dyDescent="0.25">
      <c r="D416" s="47"/>
    </row>
    <row r="417" spans="4:4" ht="15.75" customHeight="1" x14ac:dyDescent="0.25">
      <c r="D417" s="47"/>
    </row>
    <row r="418" spans="4:4" ht="15.75" customHeight="1" x14ac:dyDescent="0.25">
      <c r="D418" s="47"/>
    </row>
    <row r="419" spans="4:4" ht="15.75" customHeight="1" x14ac:dyDescent="0.25">
      <c r="D419" s="47"/>
    </row>
    <row r="420" spans="4:4" ht="15.75" customHeight="1" x14ac:dyDescent="0.25">
      <c r="D420" s="47"/>
    </row>
    <row r="421" spans="4:4" ht="15.75" customHeight="1" x14ac:dyDescent="0.25">
      <c r="D421" s="47"/>
    </row>
    <row r="422" spans="4:4" ht="15.75" customHeight="1" x14ac:dyDescent="0.25">
      <c r="D422" s="47"/>
    </row>
    <row r="423" spans="4:4" ht="15.75" customHeight="1" x14ac:dyDescent="0.25">
      <c r="D423" s="47"/>
    </row>
    <row r="424" spans="4:4" ht="15.75" customHeight="1" x14ac:dyDescent="0.25">
      <c r="D424" s="47"/>
    </row>
    <row r="425" spans="4:4" ht="15.75" customHeight="1" x14ac:dyDescent="0.25">
      <c r="D425" s="47"/>
    </row>
    <row r="426" spans="4:4" ht="15.75" customHeight="1" x14ac:dyDescent="0.25">
      <c r="D426" s="47"/>
    </row>
    <row r="427" spans="4:4" ht="15.75" customHeight="1" x14ac:dyDescent="0.25">
      <c r="D427" s="47"/>
    </row>
    <row r="428" spans="4:4" ht="15.75" customHeight="1" x14ac:dyDescent="0.25">
      <c r="D428" s="47"/>
    </row>
    <row r="429" spans="4:4" ht="15.75" customHeight="1" x14ac:dyDescent="0.25">
      <c r="D429" s="47"/>
    </row>
    <row r="430" spans="4:4" ht="15.75" customHeight="1" x14ac:dyDescent="0.25">
      <c r="D430" s="47"/>
    </row>
    <row r="431" spans="4:4" ht="15.75" customHeight="1" x14ac:dyDescent="0.25">
      <c r="D431" s="47"/>
    </row>
    <row r="432" spans="4:4" ht="15.75" customHeight="1" x14ac:dyDescent="0.25">
      <c r="D432" s="47"/>
    </row>
    <row r="433" spans="4:4" ht="15.75" customHeight="1" x14ac:dyDescent="0.25">
      <c r="D433" s="47"/>
    </row>
    <row r="434" spans="4:4" ht="15.75" customHeight="1" x14ac:dyDescent="0.25">
      <c r="D434" s="47"/>
    </row>
    <row r="435" spans="4:4" ht="15.75" customHeight="1" x14ac:dyDescent="0.25">
      <c r="D435" s="47"/>
    </row>
    <row r="436" spans="4:4" ht="15.75" customHeight="1" x14ac:dyDescent="0.25">
      <c r="D436" s="47"/>
    </row>
    <row r="437" spans="4:4" ht="15.75" customHeight="1" x14ac:dyDescent="0.25">
      <c r="D437" s="47"/>
    </row>
    <row r="438" spans="4:4" ht="15.75" customHeight="1" x14ac:dyDescent="0.25">
      <c r="D438" s="47"/>
    </row>
    <row r="439" spans="4:4" ht="15.75" customHeight="1" x14ac:dyDescent="0.25">
      <c r="D439" s="47"/>
    </row>
    <row r="440" spans="4:4" ht="15.75" customHeight="1" x14ac:dyDescent="0.25">
      <c r="D440" s="47"/>
    </row>
    <row r="441" spans="4:4" ht="15.75" customHeight="1" x14ac:dyDescent="0.25">
      <c r="D441" s="47"/>
    </row>
    <row r="442" spans="4:4" ht="15.75" customHeight="1" x14ac:dyDescent="0.25">
      <c r="D442" s="47"/>
    </row>
    <row r="443" spans="4:4" ht="15.75" customHeight="1" x14ac:dyDescent="0.25">
      <c r="D443" s="47"/>
    </row>
    <row r="444" spans="4:4" ht="15.75" customHeight="1" x14ac:dyDescent="0.25">
      <c r="D444" s="47"/>
    </row>
    <row r="445" spans="4:4" ht="15.75" customHeight="1" x14ac:dyDescent="0.25">
      <c r="D445" s="47"/>
    </row>
    <row r="446" spans="4:4" ht="15.75" customHeight="1" x14ac:dyDescent="0.25">
      <c r="D446" s="47"/>
    </row>
    <row r="447" spans="4:4" ht="15.75" customHeight="1" x14ac:dyDescent="0.25">
      <c r="D447" s="47"/>
    </row>
    <row r="448" spans="4:4" ht="15.75" customHeight="1" x14ac:dyDescent="0.25">
      <c r="D448" s="47"/>
    </row>
    <row r="449" spans="4:4" ht="15.75" customHeight="1" x14ac:dyDescent="0.25">
      <c r="D449" s="47"/>
    </row>
    <row r="450" spans="4:4" ht="15.75" customHeight="1" x14ac:dyDescent="0.25">
      <c r="D450" s="47"/>
    </row>
    <row r="451" spans="4:4" ht="15.75" customHeight="1" x14ac:dyDescent="0.25">
      <c r="D451" s="47"/>
    </row>
    <row r="452" spans="4:4" ht="15.75" customHeight="1" x14ac:dyDescent="0.25">
      <c r="D452" s="47"/>
    </row>
    <row r="453" spans="4:4" ht="15.75" customHeight="1" x14ac:dyDescent="0.25">
      <c r="D453" s="47"/>
    </row>
    <row r="454" spans="4:4" ht="15.75" customHeight="1" x14ac:dyDescent="0.25">
      <c r="D454" s="47"/>
    </row>
    <row r="455" spans="4:4" ht="15.75" customHeight="1" x14ac:dyDescent="0.25">
      <c r="D455" s="47"/>
    </row>
    <row r="456" spans="4:4" ht="15.75" customHeight="1" x14ac:dyDescent="0.25">
      <c r="D456" s="47"/>
    </row>
    <row r="457" spans="4:4" ht="15.75" customHeight="1" x14ac:dyDescent="0.25">
      <c r="D457" s="47"/>
    </row>
    <row r="458" spans="4:4" ht="15.75" customHeight="1" x14ac:dyDescent="0.25">
      <c r="D458" s="47"/>
    </row>
    <row r="459" spans="4:4" ht="15.75" customHeight="1" x14ac:dyDescent="0.25">
      <c r="D459" s="47"/>
    </row>
    <row r="460" spans="4:4" ht="15.75" customHeight="1" x14ac:dyDescent="0.25">
      <c r="D460" s="47"/>
    </row>
    <row r="461" spans="4:4" ht="15.75" customHeight="1" x14ac:dyDescent="0.25">
      <c r="D461" s="47"/>
    </row>
    <row r="462" spans="4:4" ht="15.75" customHeight="1" x14ac:dyDescent="0.25">
      <c r="D462" s="47"/>
    </row>
    <row r="463" spans="4:4" ht="15.75" customHeight="1" x14ac:dyDescent="0.25">
      <c r="D463" s="47"/>
    </row>
    <row r="464" spans="4:4" ht="15.75" customHeight="1" x14ac:dyDescent="0.25">
      <c r="D464" s="47"/>
    </row>
    <row r="465" spans="4:4" ht="15.75" customHeight="1" x14ac:dyDescent="0.25">
      <c r="D465" s="47"/>
    </row>
    <row r="466" spans="4:4" ht="15.75" customHeight="1" x14ac:dyDescent="0.25">
      <c r="D466" s="47"/>
    </row>
    <row r="467" spans="4:4" ht="15.75" customHeight="1" x14ac:dyDescent="0.25">
      <c r="D467" s="47"/>
    </row>
    <row r="468" spans="4:4" ht="15.75" customHeight="1" x14ac:dyDescent="0.25">
      <c r="D468" s="47"/>
    </row>
    <row r="469" spans="4:4" ht="15.75" customHeight="1" x14ac:dyDescent="0.25">
      <c r="D469" s="47"/>
    </row>
    <row r="470" spans="4:4" ht="15.75" customHeight="1" x14ac:dyDescent="0.25">
      <c r="D470" s="47"/>
    </row>
    <row r="471" spans="4:4" ht="15.75" customHeight="1" x14ac:dyDescent="0.25">
      <c r="D471" s="47"/>
    </row>
    <row r="472" spans="4:4" ht="15.75" customHeight="1" x14ac:dyDescent="0.25">
      <c r="D472" s="47"/>
    </row>
    <row r="473" spans="4:4" ht="15.75" customHeight="1" x14ac:dyDescent="0.25">
      <c r="D473" s="47"/>
    </row>
    <row r="474" spans="4:4" ht="15.75" customHeight="1" x14ac:dyDescent="0.25">
      <c r="D474" s="47"/>
    </row>
    <row r="475" spans="4:4" ht="15.75" customHeight="1" x14ac:dyDescent="0.25">
      <c r="D475" s="47"/>
    </row>
    <row r="476" spans="4:4" ht="15.75" customHeight="1" x14ac:dyDescent="0.25">
      <c r="D476" s="47"/>
    </row>
    <row r="477" spans="4:4" ht="15.75" customHeight="1" x14ac:dyDescent="0.25">
      <c r="D477" s="47"/>
    </row>
    <row r="478" spans="4:4" ht="15.75" customHeight="1" x14ac:dyDescent="0.25">
      <c r="D478" s="47"/>
    </row>
    <row r="479" spans="4:4" ht="15.75" customHeight="1" x14ac:dyDescent="0.25">
      <c r="D479" s="47"/>
    </row>
    <row r="480" spans="4:4" ht="15.75" customHeight="1" x14ac:dyDescent="0.25">
      <c r="D480" s="47"/>
    </row>
    <row r="481" spans="4:4" ht="15.75" customHeight="1" x14ac:dyDescent="0.25">
      <c r="D481" s="47"/>
    </row>
    <row r="482" spans="4:4" ht="15.75" customHeight="1" x14ac:dyDescent="0.25">
      <c r="D482" s="47"/>
    </row>
    <row r="483" spans="4:4" ht="15.75" customHeight="1" x14ac:dyDescent="0.25">
      <c r="D483" s="47"/>
    </row>
    <row r="484" spans="4:4" ht="15.75" customHeight="1" x14ac:dyDescent="0.25">
      <c r="D484" s="47"/>
    </row>
    <row r="485" spans="4:4" ht="15.75" customHeight="1" x14ac:dyDescent="0.25">
      <c r="D485" s="47"/>
    </row>
    <row r="486" spans="4:4" ht="15.75" customHeight="1" x14ac:dyDescent="0.25">
      <c r="D486" s="47"/>
    </row>
    <row r="487" spans="4:4" ht="15.75" customHeight="1" x14ac:dyDescent="0.25">
      <c r="D487" s="47"/>
    </row>
    <row r="488" spans="4:4" ht="15.75" customHeight="1" x14ac:dyDescent="0.25">
      <c r="D488" s="47"/>
    </row>
    <row r="489" spans="4:4" ht="15.75" customHeight="1" x14ac:dyDescent="0.25">
      <c r="D489" s="47"/>
    </row>
    <row r="490" spans="4:4" ht="15.75" customHeight="1" x14ac:dyDescent="0.25">
      <c r="D490" s="47"/>
    </row>
    <row r="491" spans="4:4" ht="15.75" customHeight="1" x14ac:dyDescent="0.25">
      <c r="D491" s="47"/>
    </row>
    <row r="492" spans="4:4" ht="15.75" customHeight="1" x14ac:dyDescent="0.25">
      <c r="D492" s="47"/>
    </row>
    <row r="493" spans="4:4" ht="15.75" customHeight="1" x14ac:dyDescent="0.25">
      <c r="D493" s="47"/>
    </row>
    <row r="494" spans="4:4" ht="15.75" customHeight="1" x14ac:dyDescent="0.25">
      <c r="D494" s="47"/>
    </row>
    <row r="495" spans="4:4" ht="15.75" customHeight="1" x14ac:dyDescent="0.25">
      <c r="D495" s="47"/>
    </row>
    <row r="496" spans="4:4" ht="15.75" customHeight="1" x14ac:dyDescent="0.25">
      <c r="D496" s="47"/>
    </row>
    <row r="497" spans="4:4" ht="15.75" customHeight="1" x14ac:dyDescent="0.25">
      <c r="D497" s="47"/>
    </row>
    <row r="498" spans="4:4" ht="15.75" customHeight="1" x14ac:dyDescent="0.25">
      <c r="D498" s="47"/>
    </row>
    <row r="499" spans="4:4" ht="15.75" customHeight="1" x14ac:dyDescent="0.25">
      <c r="D499" s="47"/>
    </row>
    <row r="500" spans="4:4" ht="15.75" customHeight="1" x14ac:dyDescent="0.25">
      <c r="D500" s="47"/>
    </row>
    <row r="501" spans="4:4" ht="15.75" customHeight="1" x14ac:dyDescent="0.25">
      <c r="D501" s="47"/>
    </row>
    <row r="502" spans="4:4" ht="15.75" customHeight="1" x14ac:dyDescent="0.25">
      <c r="D502" s="47"/>
    </row>
    <row r="503" spans="4:4" ht="15.75" customHeight="1" x14ac:dyDescent="0.25">
      <c r="D503" s="47"/>
    </row>
    <row r="504" spans="4:4" ht="15.75" customHeight="1" x14ac:dyDescent="0.25">
      <c r="D504" s="47"/>
    </row>
    <row r="505" spans="4:4" ht="15.75" customHeight="1" x14ac:dyDescent="0.25">
      <c r="D505" s="47"/>
    </row>
    <row r="506" spans="4:4" ht="15.75" customHeight="1" x14ac:dyDescent="0.25">
      <c r="D506" s="47"/>
    </row>
    <row r="507" spans="4:4" ht="15.75" customHeight="1" x14ac:dyDescent="0.25">
      <c r="D507" s="47"/>
    </row>
    <row r="508" spans="4:4" ht="15.75" customHeight="1" x14ac:dyDescent="0.25">
      <c r="D508" s="47"/>
    </row>
    <row r="509" spans="4:4" ht="15.75" customHeight="1" x14ac:dyDescent="0.25">
      <c r="D509" s="47"/>
    </row>
    <row r="510" spans="4:4" ht="15.75" customHeight="1" x14ac:dyDescent="0.25">
      <c r="D510" s="47"/>
    </row>
    <row r="511" spans="4:4" ht="15.75" customHeight="1" x14ac:dyDescent="0.25">
      <c r="D511" s="47"/>
    </row>
    <row r="512" spans="4:4" ht="15.75" customHeight="1" x14ac:dyDescent="0.25">
      <c r="D512" s="47"/>
    </row>
    <row r="513" spans="4:4" ht="15.75" customHeight="1" x14ac:dyDescent="0.25">
      <c r="D513" s="47"/>
    </row>
    <row r="514" spans="4:4" ht="15.75" customHeight="1" x14ac:dyDescent="0.25">
      <c r="D514" s="47"/>
    </row>
    <row r="515" spans="4:4" ht="15.75" customHeight="1" x14ac:dyDescent="0.25">
      <c r="D515" s="47"/>
    </row>
    <row r="516" spans="4:4" ht="15.75" customHeight="1" x14ac:dyDescent="0.25">
      <c r="D516" s="47"/>
    </row>
    <row r="517" spans="4:4" ht="15.75" customHeight="1" x14ac:dyDescent="0.25">
      <c r="D517" s="47"/>
    </row>
    <row r="518" spans="4:4" ht="15.75" customHeight="1" x14ac:dyDescent="0.25">
      <c r="D518" s="47"/>
    </row>
    <row r="519" spans="4:4" ht="15.75" customHeight="1" x14ac:dyDescent="0.25">
      <c r="D519" s="47"/>
    </row>
    <row r="520" spans="4:4" ht="15.75" customHeight="1" x14ac:dyDescent="0.25">
      <c r="D520" s="47"/>
    </row>
    <row r="521" spans="4:4" ht="15.75" customHeight="1" x14ac:dyDescent="0.25">
      <c r="D521" s="47"/>
    </row>
    <row r="522" spans="4:4" ht="15.75" customHeight="1" x14ac:dyDescent="0.25">
      <c r="D522" s="47"/>
    </row>
    <row r="523" spans="4:4" ht="15.75" customHeight="1" x14ac:dyDescent="0.25">
      <c r="D523" s="47"/>
    </row>
    <row r="524" spans="4:4" ht="15.75" customHeight="1" x14ac:dyDescent="0.25">
      <c r="D524" s="47"/>
    </row>
    <row r="525" spans="4:4" ht="15.75" customHeight="1" x14ac:dyDescent="0.25">
      <c r="D525" s="47"/>
    </row>
    <row r="526" spans="4:4" ht="15.75" customHeight="1" x14ac:dyDescent="0.25">
      <c r="D526" s="47"/>
    </row>
    <row r="527" spans="4:4" ht="15.75" customHeight="1" x14ac:dyDescent="0.25">
      <c r="D527" s="47"/>
    </row>
    <row r="528" spans="4:4" ht="15.75" customHeight="1" x14ac:dyDescent="0.25">
      <c r="D528" s="47"/>
    </row>
    <row r="529" spans="4:4" ht="15.75" customHeight="1" x14ac:dyDescent="0.25">
      <c r="D529" s="47"/>
    </row>
    <row r="530" spans="4:4" ht="15.75" customHeight="1" x14ac:dyDescent="0.25">
      <c r="D530" s="47"/>
    </row>
    <row r="531" spans="4:4" ht="15.75" customHeight="1" x14ac:dyDescent="0.25">
      <c r="D531" s="47"/>
    </row>
    <row r="532" spans="4:4" ht="15.75" customHeight="1" x14ac:dyDescent="0.25">
      <c r="D532" s="47"/>
    </row>
    <row r="533" spans="4:4" ht="15.75" customHeight="1" x14ac:dyDescent="0.25">
      <c r="D533" s="47"/>
    </row>
    <row r="534" spans="4:4" ht="15.75" customHeight="1" x14ac:dyDescent="0.25">
      <c r="D534" s="47"/>
    </row>
    <row r="535" spans="4:4" ht="15.75" customHeight="1" x14ac:dyDescent="0.25">
      <c r="D535" s="47"/>
    </row>
    <row r="536" spans="4:4" ht="15.75" customHeight="1" x14ac:dyDescent="0.25">
      <c r="D536" s="47"/>
    </row>
    <row r="537" spans="4:4" ht="15.75" customHeight="1" x14ac:dyDescent="0.25">
      <c r="D537" s="47"/>
    </row>
    <row r="538" spans="4:4" ht="15.75" customHeight="1" x14ac:dyDescent="0.25">
      <c r="D538" s="47"/>
    </row>
    <row r="539" spans="4:4" ht="15.75" customHeight="1" x14ac:dyDescent="0.25">
      <c r="D539" s="47"/>
    </row>
    <row r="540" spans="4:4" ht="15.75" customHeight="1" x14ac:dyDescent="0.25">
      <c r="D540" s="47"/>
    </row>
    <row r="541" spans="4:4" ht="15.75" customHeight="1" x14ac:dyDescent="0.25">
      <c r="D541" s="47"/>
    </row>
    <row r="542" spans="4:4" ht="15.75" customHeight="1" x14ac:dyDescent="0.25">
      <c r="D542" s="47"/>
    </row>
    <row r="543" spans="4:4" ht="15.75" customHeight="1" x14ac:dyDescent="0.25">
      <c r="D543" s="47"/>
    </row>
    <row r="544" spans="4:4" ht="15.75" customHeight="1" x14ac:dyDescent="0.25">
      <c r="D544" s="47"/>
    </row>
    <row r="545" spans="4:4" ht="15.75" customHeight="1" x14ac:dyDescent="0.25">
      <c r="D545" s="47"/>
    </row>
    <row r="546" spans="4:4" ht="15.75" customHeight="1" x14ac:dyDescent="0.25">
      <c r="D546" s="47"/>
    </row>
    <row r="547" spans="4:4" ht="15.75" customHeight="1" x14ac:dyDescent="0.25">
      <c r="D547" s="47"/>
    </row>
    <row r="548" spans="4:4" ht="15.75" customHeight="1" x14ac:dyDescent="0.25">
      <c r="D548" s="47"/>
    </row>
    <row r="549" spans="4:4" ht="15.75" customHeight="1" x14ac:dyDescent="0.25">
      <c r="D549" s="47"/>
    </row>
    <row r="550" spans="4:4" ht="15.75" customHeight="1" x14ac:dyDescent="0.25">
      <c r="D550" s="47"/>
    </row>
    <row r="551" spans="4:4" ht="15.75" customHeight="1" x14ac:dyDescent="0.25">
      <c r="D551" s="47"/>
    </row>
    <row r="552" spans="4:4" ht="15.75" customHeight="1" x14ac:dyDescent="0.25">
      <c r="D552" s="47"/>
    </row>
    <row r="553" spans="4:4" ht="15.75" customHeight="1" x14ac:dyDescent="0.25">
      <c r="D553" s="47"/>
    </row>
    <row r="554" spans="4:4" ht="15.75" customHeight="1" x14ac:dyDescent="0.25">
      <c r="D554" s="47"/>
    </row>
    <row r="555" spans="4:4" ht="15.75" customHeight="1" x14ac:dyDescent="0.25">
      <c r="D555" s="47"/>
    </row>
    <row r="556" spans="4:4" ht="15.75" customHeight="1" x14ac:dyDescent="0.25">
      <c r="D556" s="47"/>
    </row>
    <row r="557" spans="4:4" ht="15.75" customHeight="1" x14ac:dyDescent="0.25">
      <c r="D557" s="47"/>
    </row>
    <row r="558" spans="4:4" ht="15.75" customHeight="1" x14ac:dyDescent="0.25">
      <c r="D558" s="47"/>
    </row>
    <row r="559" spans="4:4" ht="15.75" customHeight="1" x14ac:dyDescent="0.25">
      <c r="D559" s="47"/>
    </row>
    <row r="560" spans="4:4" ht="15.75" customHeight="1" x14ac:dyDescent="0.25">
      <c r="D560" s="47"/>
    </row>
    <row r="561" spans="4:4" ht="15.75" customHeight="1" x14ac:dyDescent="0.25">
      <c r="D561" s="47"/>
    </row>
    <row r="562" spans="4:4" ht="15.75" customHeight="1" x14ac:dyDescent="0.25">
      <c r="D562" s="47"/>
    </row>
    <row r="563" spans="4:4" ht="15.75" customHeight="1" x14ac:dyDescent="0.25">
      <c r="D563" s="47"/>
    </row>
    <row r="564" spans="4:4" ht="15.75" customHeight="1" x14ac:dyDescent="0.25">
      <c r="D564" s="47"/>
    </row>
    <row r="565" spans="4:4" ht="15.75" customHeight="1" x14ac:dyDescent="0.25">
      <c r="D565" s="47"/>
    </row>
    <row r="566" spans="4:4" ht="15.75" customHeight="1" x14ac:dyDescent="0.25">
      <c r="D566" s="47"/>
    </row>
    <row r="567" spans="4:4" ht="15.75" customHeight="1" x14ac:dyDescent="0.25">
      <c r="D567" s="47"/>
    </row>
    <row r="568" spans="4:4" ht="15.75" customHeight="1" x14ac:dyDescent="0.25">
      <c r="D568" s="47"/>
    </row>
    <row r="569" spans="4:4" ht="15.75" customHeight="1" x14ac:dyDescent="0.25">
      <c r="D569" s="47"/>
    </row>
    <row r="570" spans="4:4" ht="15.75" customHeight="1" x14ac:dyDescent="0.25">
      <c r="D570" s="47"/>
    </row>
    <row r="571" spans="4:4" ht="15.75" customHeight="1" x14ac:dyDescent="0.25">
      <c r="D571" s="47"/>
    </row>
    <row r="572" spans="4:4" ht="15.75" customHeight="1" x14ac:dyDescent="0.25">
      <c r="D572" s="47"/>
    </row>
    <row r="573" spans="4:4" ht="15.75" customHeight="1" x14ac:dyDescent="0.25">
      <c r="D573" s="47"/>
    </row>
    <row r="574" spans="4:4" ht="15.75" customHeight="1" x14ac:dyDescent="0.25">
      <c r="D574" s="47"/>
    </row>
    <row r="575" spans="4:4" ht="15.75" customHeight="1" x14ac:dyDescent="0.25">
      <c r="D575" s="47"/>
    </row>
    <row r="576" spans="4:4" ht="15.75" customHeight="1" x14ac:dyDescent="0.25">
      <c r="D576" s="47"/>
    </row>
    <row r="577" spans="4:4" ht="15.75" customHeight="1" x14ac:dyDescent="0.25">
      <c r="D577" s="47"/>
    </row>
    <row r="578" spans="4:4" ht="15.75" customHeight="1" x14ac:dyDescent="0.25">
      <c r="D578" s="47"/>
    </row>
    <row r="579" spans="4:4" ht="15.75" customHeight="1" x14ac:dyDescent="0.25">
      <c r="D579" s="47"/>
    </row>
    <row r="580" spans="4:4" ht="15.75" customHeight="1" x14ac:dyDescent="0.25">
      <c r="D580" s="47"/>
    </row>
    <row r="581" spans="4:4" ht="15.75" customHeight="1" x14ac:dyDescent="0.25">
      <c r="D581" s="47"/>
    </row>
    <row r="582" spans="4:4" ht="15.75" customHeight="1" x14ac:dyDescent="0.25">
      <c r="D582" s="47"/>
    </row>
    <row r="583" spans="4:4" ht="15.75" customHeight="1" x14ac:dyDescent="0.25">
      <c r="D583" s="47"/>
    </row>
    <row r="584" spans="4:4" ht="15.75" customHeight="1" x14ac:dyDescent="0.25">
      <c r="D584" s="47"/>
    </row>
    <row r="585" spans="4:4" ht="15.75" customHeight="1" x14ac:dyDescent="0.25">
      <c r="D585" s="47"/>
    </row>
    <row r="586" spans="4:4" ht="15.75" customHeight="1" x14ac:dyDescent="0.25">
      <c r="D586" s="47"/>
    </row>
    <row r="587" spans="4:4" ht="15.75" customHeight="1" x14ac:dyDescent="0.25">
      <c r="D587" s="47"/>
    </row>
    <row r="588" spans="4:4" ht="15.75" customHeight="1" x14ac:dyDescent="0.25">
      <c r="D588" s="47"/>
    </row>
    <row r="589" spans="4:4" ht="15.75" customHeight="1" x14ac:dyDescent="0.25">
      <c r="D589" s="47"/>
    </row>
    <row r="590" spans="4:4" ht="15.75" customHeight="1" x14ac:dyDescent="0.25">
      <c r="D590" s="47"/>
    </row>
    <row r="591" spans="4:4" ht="15.75" customHeight="1" x14ac:dyDescent="0.25">
      <c r="D591" s="47"/>
    </row>
    <row r="592" spans="4:4" ht="15.75" customHeight="1" x14ac:dyDescent="0.25">
      <c r="D592" s="47"/>
    </row>
    <row r="593" spans="4:4" ht="15.75" customHeight="1" x14ac:dyDescent="0.25">
      <c r="D593" s="47"/>
    </row>
    <row r="594" spans="4:4" ht="15.75" customHeight="1" x14ac:dyDescent="0.25">
      <c r="D594" s="47"/>
    </row>
    <row r="595" spans="4:4" ht="15.75" customHeight="1" x14ac:dyDescent="0.25">
      <c r="D595" s="47"/>
    </row>
    <row r="596" spans="4:4" ht="15.75" customHeight="1" x14ac:dyDescent="0.25">
      <c r="D596" s="47"/>
    </row>
    <row r="597" spans="4:4" ht="15.75" customHeight="1" x14ac:dyDescent="0.25">
      <c r="D597" s="47"/>
    </row>
    <row r="598" spans="4:4" ht="15.75" customHeight="1" x14ac:dyDescent="0.25">
      <c r="D598" s="47"/>
    </row>
    <row r="599" spans="4:4" ht="15.75" customHeight="1" x14ac:dyDescent="0.25">
      <c r="D599" s="47"/>
    </row>
    <row r="600" spans="4:4" ht="15.75" customHeight="1" x14ac:dyDescent="0.25">
      <c r="D600" s="47"/>
    </row>
    <row r="601" spans="4:4" ht="15.75" customHeight="1" x14ac:dyDescent="0.25">
      <c r="D601" s="47"/>
    </row>
    <row r="602" spans="4:4" ht="15.75" customHeight="1" x14ac:dyDescent="0.25">
      <c r="D602" s="47"/>
    </row>
    <row r="603" spans="4:4" ht="15.75" customHeight="1" x14ac:dyDescent="0.25">
      <c r="D603" s="47"/>
    </row>
    <row r="604" spans="4:4" ht="15.75" customHeight="1" x14ac:dyDescent="0.25">
      <c r="D604" s="47"/>
    </row>
    <row r="605" spans="4:4" ht="15.75" customHeight="1" x14ac:dyDescent="0.25">
      <c r="D605" s="47"/>
    </row>
    <row r="606" spans="4:4" ht="15.75" customHeight="1" x14ac:dyDescent="0.25">
      <c r="D606" s="47"/>
    </row>
    <row r="607" spans="4:4" ht="15.75" customHeight="1" x14ac:dyDescent="0.25">
      <c r="D607" s="47"/>
    </row>
    <row r="608" spans="4:4" ht="15.75" customHeight="1" x14ac:dyDescent="0.25">
      <c r="D608" s="47"/>
    </row>
    <row r="609" spans="4:4" ht="15.75" customHeight="1" x14ac:dyDescent="0.25">
      <c r="D609" s="47"/>
    </row>
    <row r="610" spans="4:4" ht="15.75" customHeight="1" x14ac:dyDescent="0.25">
      <c r="D610" s="47"/>
    </row>
    <row r="611" spans="4:4" ht="15.75" customHeight="1" x14ac:dyDescent="0.25">
      <c r="D611" s="47"/>
    </row>
    <row r="612" spans="4:4" ht="15.75" customHeight="1" x14ac:dyDescent="0.25">
      <c r="D612" s="47"/>
    </row>
    <row r="613" spans="4:4" ht="15.75" customHeight="1" x14ac:dyDescent="0.25">
      <c r="D613" s="47"/>
    </row>
    <row r="614" spans="4:4" ht="15.75" customHeight="1" x14ac:dyDescent="0.25">
      <c r="D614" s="47"/>
    </row>
    <row r="615" spans="4:4" ht="15.75" customHeight="1" x14ac:dyDescent="0.25">
      <c r="D615" s="47"/>
    </row>
    <row r="616" spans="4:4" ht="15.75" customHeight="1" x14ac:dyDescent="0.25">
      <c r="D616" s="47"/>
    </row>
    <row r="617" spans="4:4" ht="15.75" customHeight="1" x14ac:dyDescent="0.25">
      <c r="D617" s="47"/>
    </row>
    <row r="618" spans="4:4" ht="15.75" customHeight="1" x14ac:dyDescent="0.25">
      <c r="D618" s="47"/>
    </row>
    <row r="619" spans="4:4" ht="15.75" customHeight="1" x14ac:dyDescent="0.25">
      <c r="D619" s="47"/>
    </row>
    <row r="620" spans="4:4" ht="15.75" customHeight="1" x14ac:dyDescent="0.25">
      <c r="D620" s="47"/>
    </row>
    <row r="621" spans="4:4" ht="15.75" customHeight="1" x14ac:dyDescent="0.25">
      <c r="D621" s="47"/>
    </row>
    <row r="622" spans="4:4" ht="15.75" customHeight="1" x14ac:dyDescent="0.25">
      <c r="D622" s="47"/>
    </row>
    <row r="623" spans="4:4" ht="15.75" customHeight="1" x14ac:dyDescent="0.25">
      <c r="D623" s="47"/>
    </row>
    <row r="624" spans="4:4" ht="15.75" customHeight="1" x14ac:dyDescent="0.25">
      <c r="D624" s="47"/>
    </row>
    <row r="625" spans="4:4" ht="15.75" customHeight="1" x14ac:dyDescent="0.25">
      <c r="D625" s="47"/>
    </row>
    <row r="626" spans="4:4" ht="15.75" customHeight="1" x14ac:dyDescent="0.25">
      <c r="D626" s="47"/>
    </row>
    <row r="627" spans="4:4" ht="15.75" customHeight="1" x14ac:dyDescent="0.25">
      <c r="D627" s="47"/>
    </row>
    <row r="628" spans="4:4" ht="15.75" customHeight="1" x14ac:dyDescent="0.25">
      <c r="D628" s="47"/>
    </row>
    <row r="629" spans="4:4" ht="15.75" customHeight="1" x14ac:dyDescent="0.25">
      <c r="D629" s="47"/>
    </row>
    <row r="630" spans="4:4" ht="15.75" customHeight="1" x14ac:dyDescent="0.25">
      <c r="D630" s="47"/>
    </row>
    <row r="631" spans="4:4" ht="15.75" customHeight="1" x14ac:dyDescent="0.25">
      <c r="D631" s="47"/>
    </row>
    <row r="632" spans="4:4" ht="15.75" customHeight="1" x14ac:dyDescent="0.25">
      <c r="D632" s="47"/>
    </row>
    <row r="633" spans="4:4" ht="15.75" customHeight="1" x14ac:dyDescent="0.25">
      <c r="D633" s="47"/>
    </row>
    <row r="634" spans="4:4" ht="15.75" customHeight="1" x14ac:dyDescent="0.25">
      <c r="D634" s="47"/>
    </row>
    <row r="635" spans="4:4" ht="15.75" customHeight="1" x14ac:dyDescent="0.25">
      <c r="D635" s="47"/>
    </row>
    <row r="636" spans="4:4" ht="15.75" customHeight="1" x14ac:dyDescent="0.25">
      <c r="D636" s="47"/>
    </row>
    <row r="637" spans="4:4" ht="15.75" customHeight="1" x14ac:dyDescent="0.25">
      <c r="D637" s="47"/>
    </row>
    <row r="638" spans="4:4" ht="15.75" customHeight="1" x14ac:dyDescent="0.25">
      <c r="D638" s="47"/>
    </row>
    <row r="639" spans="4:4" ht="15.75" customHeight="1" x14ac:dyDescent="0.25">
      <c r="D639" s="47"/>
    </row>
    <row r="640" spans="4:4" ht="15.75" customHeight="1" x14ac:dyDescent="0.25">
      <c r="D640" s="47"/>
    </row>
    <row r="641" spans="4:4" ht="15.75" customHeight="1" x14ac:dyDescent="0.25">
      <c r="D641" s="47"/>
    </row>
    <row r="642" spans="4:4" ht="15.75" customHeight="1" x14ac:dyDescent="0.25">
      <c r="D642" s="47"/>
    </row>
    <row r="643" spans="4:4" ht="15.75" customHeight="1" x14ac:dyDescent="0.25">
      <c r="D643" s="47"/>
    </row>
    <row r="644" spans="4:4" ht="15.75" customHeight="1" x14ac:dyDescent="0.25">
      <c r="D644" s="47"/>
    </row>
    <row r="645" spans="4:4" ht="15.75" customHeight="1" x14ac:dyDescent="0.25">
      <c r="D645" s="47"/>
    </row>
    <row r="646" spans="4:4" ht="15.75" customHeight="1" x14ac:dyDescent="0.25">
      <c r="D646" s="47"/>
    </row>
    <row r="647" spans="4:4" ht="15.75" customHeight="1" x14ac:dyDescent="0.25">
      <c r="D647" s="47"/>
    </row>
    <row r="648" spans="4:4" ht="15.75" customHeight="1" x14ac:dyDescent="0.25">
      <c r="D648" s="47"/>
    </row>
    <row r="649" spans="4:4" ht="15.75" customHeight="1" x14ac:dyDescent="0.25">
      <c r="D649" s="47"/>
    </row>
    <row r="650" spans="4:4" ht="15.75" customHeight="1" x14ac:dyDescent="0.25">
      <c r="D650" s="47"/>
    </row>
    <row r="651" spans="4:4" ht="15.75" customHeight="1" x14ac:dyDescent="0.25">
      <c r="D651" s="47"/>
    </row>
    <row r="652" spans="4:4" ht="15.75" customHeight="1" x14ac:dyDescent="0.25">
      <c r="D652" s="47"/>
    </row>
    <row r="653" spans="4:4" ht="15.75" customHeight="1" x14ac:dyDescent="0.25">
      <c r="D653" s="47"/>
    </row>
    <row r="654" spans="4:4" ht="15.75" customHeight="1" x14ac:dyDescent="0.25">
      <c r="D654" s="47"/>
    </row>
    <row r="655" spans="4:4" ht="15.75" customHeight="1" x14ac:dyDescent="0.25">
      <c r="D655" s="47"/>
    </row>
    <row r="656" spans="4:4" ht="15.75" customHeight="1" x14ac:dyDescent="0.25">
      <c r="D656" s="47"/>
    </row>
    <row r="657" spans="4:4" ht="15.75" customHeight="1" x14ac:dyDescent="0.25">
      <c r="D657" s="47"/>
    </row>
    <row r="658" spans="4:4" ht="15.75" customHeight="1" x14ac:dyDescent="0.25">
      <c r="D658" s="47"/>
    </row>
    <row r="659" spans="4:4" ht="15.75" customHeight="1" x14ac:dyDescent="0.25">
      <c r="D659" s="47"/>
    </row>
    <row r="660" spans="4:4" ht="15.75" customHeight="1" x14ac:dyDescent="0.25">
      <c r="D660" s="47"/>
    </row>
    <row r="661" spans="4:4" ht="15.75" customHeight="1" x14ac:dyDescent="0.25">
      <c r="D661" s="47"/>
    </row>
    <row r="662" spans="4:4" ht="15.75" customHeight="1" x14ac:dyDescent="0.25">
      <c r="D662" s="47"/>
    </row>
    <row r="663" spans="4:4" ht="15.75" customHeight="1" x14ac:dyDescent="0.25">
      <c r="D663" s="47"/>
    </row>
    <row r="664" spans="4:4" ht="15.75" customHeight="1" x14ac:dyDescent="0.25">
      <c r="D664" s="47"/>
    </row>
    <row r="665" spans="4:4" ht="15.75" customHeight="1" x14ac:dyDescent="0.25">
      <c r="D665" s="47"/>
    </row>
    <row r="666" spans="4:4" ht="15.75" customHeight="1" x14ac:dyDescent="0.25">
      <c r="D666" s="47"/>
    </row>
    <row r="667" spans="4:4" ht="15.75" customHeight="1" x14ac:dyDescent="0.25">
      <c r="D667" s="47"/>
    </row>
    <row r="668" spans="4:4" ht="15.75" customHeight="1" x14ac:dyDescent="0.25">
      <c r="D668" s="47"/>
    </row>
    <row r="669" spans="4:4" ht="15.75" customHeight="1" x14ac:dyDescent="0.25">
      <c r="D669" s="47"/>
    </row>
    <row r="670" spans="4:4" ht="15.75" customHeight="1" x14ac:dyDescent="0.25">
      <c r="D670" s="47"/>
    </row>
    <row r="671" spans="4:4" ht="15.75" customHeight="1" x14ac:dyDescent="0.25">
      <c r="D671" s="47"/>
    </row>
    <row r="672" spans="4:4" ht="15.75" customHeight="1" x14ac:dyDescent="0.25">
      <c r="D672" s="47"/>
    </row>
    <row r="673" spans="4:4" ht="15.75" customHeight="1" x14ac:dyDescent="0.25">
      <c r="D673" s="47"/>
    </row>
    <row r="674" spans="4:4" ht="15.75" customHeight="1" x14ac:dyDescent="0.25">
      <c r="D674" s="47"/>
    </row>
    <row r="675" spans="4:4" ht="15.75" customHeight="1" x14ac:dyDescent="0.25">
      <c r="D675" s="47"/>
    </row>
    <row r="676" spans="4:4" ht="15.75" customHeight="1" x14ac:dyDescent="0.25">
      <c r="D676" s="47"/>
    </row>
    <row r="677" spans="4:4" ht="15.75" customHeight="1" x14ac:dyDescent="0.25">
      <c r="D677" s="47"/>
    </row>
    <row r="678" spans="4:4" ht="15.75" customHeight="1" x14ac:dyDescent="0.25">
      <c r="D678" s="47"/>
    </row>
    <row r="679" spans="4:4" ht="15.75" customHeight="1" x14ac:dyDescent="0.25">
      <c r="D679" s="47"/>
    </row>
    <row r="680" spans="4:4" ht="15.75" customHeight="1" x14ac:dyDescent="0.25">
      <c r="D680" s="47"/>
    </row>
    <row r="681" spans="4:4" ht="15.75" customHeight="1" x14ac:dyDescent="0.25">
      <c r="D681" s="47"/>
    </row>
    <row r="682" spans="4:4" ht="15.75" customHeight="1" x14ac:dyDescent="0.25">
      <c r="D682" s="47"/>
    </row>
    <row r="683" spans="4:4" ht="15.75" customHeight="1" x14ac:dyDescent="0.25">
      <c r="D683" s="47"/>
    </row>
    <row r="684" spans="4:4" ht="15.75" customHeight="1" x14ac:dyDescent="0.25">
      <c r="D684" s="47"/>
    </row>
    <row r="685" spans="4:4" ht="15.75" customHeight="1" x14ac:dyDescent="0.25">
      <c r="D685" s="47"/>
    </row>
    <row r="686" spans="4:4" ht="15.75" customHeight="1" x14ac:dyDescent="0.25">
      <c r="D686" s="47"/>
    </row>
    <row r="687" spans="4:4" ht="15.75" customHeight="1" x14ac:dyDescent="0.25">
      <c r="D687" s="47"/>
    </row>
    <row r="688" spans="4:4" ht="15.75" customHeight="1" x14ac:dyDescent="0.25">
      <c r="D688" s="47"/>
    </row>
    <row r="689" spans="4:4" ht="15.75" customHeight="1" x14ac:dyDescent="0.25">
      <c r="D689" s="47"/>
    </row>
    <row r="690" spans="4:4" ht="15.75" customHeight="1" x14ac:dyDescent="0.25">
      <c r="D690" s="47"/>
    </row>
    <row r="691" spans="4:4" ht="15.75" customHeight="1" x14ac:dyDescent="0.25">
      <c r="D691" s="47"/>
    </row>
    <row r="692" spans="4:4" ht="15.75" customHeight="1" x14ac:dyDescent="0.25">
      <c r="D692" s="47"/>
    </row>
    <row r="693" spans="4:4" ht="15.75" customHeight="1" x14ac:dyDescent="0.25">
      <c r="D693" s="47"/>
    </row>
    <row r="694" spans="4:4" ht="15.75" customHeight="1" x14ac:dyDescent="0.25">
      <c r="D694" s="47"/>
    </row>
    <row r="695" spans="4:4" ht="15.75" customHeight="1" x14ac:dyDescent="0.25">
      <c r="D695" s="47"/>
    </row>
    <row r="696" spans="4:4" ht="15.75" customHeight="1" x14ac:dyDescent="0.25">
      <c r="D696" s="47"/>
    </row>
    <row r="697" spans="4:4" ht="15.75" customHeight="1" x14ac:dyDescent="0.25">
      <c r="D697" s="47"/>
    </row>
    <row r="698" spans="4:4" ht="15.75" customHeight="1" x14ac:dyDescent="0.25">
      <c r="D698" s="47"/>
    </row>
    <row r="699" spans="4:4" ht="15.75" customHeight="1" x14ac:dyDescent="0.25">
      <c r="D699" s="47"/>
    </row>
    <row r="700" spans="4:4" ht="15.75" customHeight="1" x14ac:dyDescent="0.25">
      <c r="D700" s="47"/>
    </row>
    <row r="701" spans="4:4" ht="15.75" customHeight="1" x14ac:dyDescent="0.25">
      <c r="D701" s="47"/>
    </row>
    <row r="702" spans="4:4" ht="15.75" customHeight="1" x14ac:dyDescent="0.25">
      <c r="D702" s="47"/>
    </row>
    <row r="703" spans="4:4" ht="15.75" customHeight="1" x14ac:dyDescent="0.25">
      <c r="D703" s="47"/>
    </row>
    <row r="704" spans="4:4" ht="15.75" customHeight="1" x14ac:dyDescent="0.25">
      <c r="D704" s="47"/>
    </row>
    <row r="705" spans="4:4" ht="15.75" customHeight="1" x14ac:dyDescent="0.25">
      <c r="D705" s="47"/>
    </row>
    <row r="706" spans="4:4" ht="15.75" customHeight="1" x14ac:dyDescent="0.25">
      <c r="D706" s="47"/>
    </row>
    <row r="707" spans="4:4" ht="15.75" customHeight="1" x14ac:dyDescent="0.25">
      <c r="D707" s="47"/>
    </row>
    <row r="708" spans="4:4" ht="15.75" customHeight="1" x14ac:dyDescent="0.25">
      <c r="D708" s="47"/>
    </row>
    <row r="709" spans="4:4" ht="15.75" customHeight="1" x14ac:dyDescent="0.25">
      <c r="D709" s="47"/>
    </row>
    <row r="710" spans="4:4" ht="15.75" customHeight="1" x14ac:dyDescent="0.25">
      <c r="D710" s="47"/>
    </row>
    <row r="711" spans="4:4" ht="15.75" customHeight="1" x14ac:dyDescent="0.25">
      <c r="D711" s="47"/>
    </row>
    <row r="712" spans="4:4" ht="15.75" customHeight="1" x14ac:dyDescent="0.25">
      <c r="D712" s="47"/>
    </row>
    <row r="713" spans="4:4" ht="15.75" customHeight="1" x14ac:dyDescent="0.25">
      <c r="D713" s="47"/>
    </row>
    <row r="714" spans="4:4" ht="15.75" customHeight="1" x14ac:dyDescent="0.25">
      <c r="D714" s="47"/>
    </row>
    <row r="715" spans="4:4" ht="15.75" customHeight="1" x14ac:dyDescent="0.25">
      <c r="D715" s="47"/>
    </row>
    <row r="716" spans="4:4" ht="15.75" customHeight="1" x14ac:dyDescent="0.25">
      <c r="D716" s="47"/>
    </row>
    <row r="717" spans="4:4" ht="15.75" customHeight="1" x14ac:dyDescent="0.25">
      <c r="D717" s="47"/>
    </row>
    <row r="718" spans="4:4" ht="15.75" customHeight="1" x14ac:dyDescent="0.25">
      <c r="D718" s="47"/>
    </row>
    <row r="719" spans="4:4" ht="15.75" customHeight="1" x14ac:dyDescent="0.25">
      <c r="D719" s="47"/>
    </row>
    <row r="720" spans="4:4" ht="15.75" customHeight="1" x14ac:dyDescent="0.25">
      <c r="D720" s="47"/>
    </row>
    <row r="721" spans="4:4" ht="15.75" customHeight="1" x14ac:dyDescent="0.25">
      <c r="D721" s="47"/>
    </row>
    <row r="722" spans="4:4" ht="15.75" customHeight="1" x14ac:dyDescent="0.25">
      <c r="D722" s="47"/>
    </row>
    <row r="723" spans="4:4" ht="15.75" customHeight="1" x14ac:dyDescent="0.25">
      <c r="D723" s="47"/>
    </row>
    <row r="724" spans="4:4" ht="15.75" customHeight="1" x14ac:dyDescent="0.25">
      <c r="D724" s="47"/>
    </row>
    <row r="725" spans="4:4" ht="15.75" customHeight="1" x14ac:dyDescent="0.25">
      <c r="D725" s="47"/>
    </row>
    <row r="726" spans="4:4" ht="15.75" customHeight="1" x14ac:dyDescent="0.25">
      <c r="D726" s="47"/>
    </row>
    <row r="727" spans="4:4" ht="15.75" customHeight="1" x14ac:dyDescent="0.25">
      <c r="D727" s="47"/>
    </row>
    <row r="728" spans="4:4" ht="15.75" customHeight="1" x14ac:dyDescent="0.25">
      <c r="D728" s="47"/>
    </row>
    <row r="729" spans="4:4" ht="15.75" customHeight="1" x14ac:dyDescent="0.25">
      <c r="D729" s="47"/>
    </row>
    <row r="730" spans="4:4" ht="15.75" customHeight="1" x14ac:dyDescent="0.25">
      <c r="D730" s="47"/>
    </row>
    <row r="731" spans="4:4" ht="15.75" customHeight="1" x14ac:dyDescent="0.25">
      <c r="D731" s="47"/>
    </row>
    <row r="732" spans="4:4" ht="15.75" customHeight="1" x14ac:dyDescent="0.25">
      <c r="D732" s="47"/>
    </row>
    <row r="733" spans="4:4" ht="15.75" customHeight="1" x14ac:dyDescent="0.25">
      <c r="D733" s="47"/>
    </row>
    <row r="734" spans="4:4" ht="15.75" customHeight="1" x14ac:dyDescent="0.25">
      <c r="D734" s="47"/>
    </row>
    <row r="735" spans="4:4" ht="15.75" customHeight="1" x14ac:dyDescent="0.25">
      <c r="D735" s="47"/>
    </row>
    <row r="736" spans="4:4" ht="15.75" customHeight="1" x14ac:dyDescent="0.25">
      <c r="D736" s="47"/>
    </row>
    <row r="737" spans="4:4" ht="15.75" customHeight="1" x14ac:dyDescent="0.25">
      <c r="D737" s="47"/>
    </row>
    <row r="738" spans="4:4" ht="15.75" customHeight="1" x14ac:dyDescent="0.25">
      <c r="D738" s="47"/>
    </row>
    <row r="739" spans="4:4" ht="15.75" customHeight="1" x14ac:dyDescent="0.25">
      <c r="D739" s="47"/>
    </row>
    <row r="740" spans="4:4" ht="15.75" customHeight="1" x14ac:dyDescent="0.25">
      <c r="D740" s="47"/>
    </row>
    <row r="741" spans="4:4" ht="15.75" customHeight="1" x14ac:dyDescent="0.25">
      <c r="D741" s="47"/>
    </row>
    <row r="742" spans="4:4" ht="15.75" customHeight="1" x14ac:dyDescent="0.25">
      <c r="D742" s="47"/>
    </row>
    <row r="743" spans="4:4" ht="15.75" customHeight="1" x14ac:dyDescent="0.25">
      <c r="D743" s="47"/>
    </row>
    <row r="744" spans="4:4" ht="15.75" customHeight="1" x14ac:dyDescent="0.25">
      <c r="D744" s="47"/>
    </row>
    <row r="745" spans="4:4" ht="15.75" customHeight="1" x14ac:dyDescent="0.25">
      <c r="D745" s="47"/>
    </row>
    <row r="746" spans="4:4" ht="15.75" customHeight="1" x14ac:dyDescent="0.25">
      <c r="D746" s="47"/>
    </row>
    <row r="747" spans="4:4" ht="15.75" customHeight="1" x14ac:dyDescent="0.25">
      <c r="D747" s="47"/>
    </row>
    <row r="748" spans="4:4" ht="15.75" customHeight="1" x14ac:dyDescent="0.25">
      <c r="D748" s="47"/>
    </row>
    <row r="749" spans="4:4" ht="15.75" customHeight="1" x14ac:dyDescent="0.25">
      <c r="D749" s="47"/>
    </row>
    <row r="750" spans="4:4" ht="15.75" customHeight="1" x14ac:dyDescent="0.25">
      <c r="D750" s="47"/>
    </row>
    <row r="751" spans="4:4" ht="15.75" customHeight="1" x14ac:dyDescent="0.25">
      <c r="D751" s="47"/>
    </row>
    <row r="752" spans="4:4" ht="15.75" customHeight="1" x14ac:dyDescent="0.25">
      <c r="D752" s="47"/>
    </row>
    <row r="753" spans="4:4" ht="15.75" customHeight="1" x14ac:dyDescent="0.25">
      <c r="D753" s="47"/>
    </row>
    <row r="754" spans="4:4" ht="15.75" customHeight="1" x14ac:dyDescent="0.25">
      <c r="D754" s="47"/>
    </row>
    <row r="755" spans="4:4" ht="15.75" customHeight="1" x14ac:dyDescent="0.25">
      <c r="D755" s="47"/>
    </row>
    <row r="756" spans="4:4" ht="15.75" customHeight="1" x14ac:dyDescent="0.25">
      <c r="D756" s="47"/>
    </row>
    <row r="757" spans="4:4" ht="15.75" customHeight="1" x14ac:dyDescent="0.25">
      <c r="D757" s="47"/>
    </row>
    <row r="758" spans="4:4" ht="15.75" customHeight="1" x14ac:dyDescent="0.25">
      <c r="D758" s="47"/>
    </row>
    <row r="759" spans="4:4" ht="15.75" customHeight="1" x14ac:dyDescent="0.25">
      <c r="D759" s="47"/>
    </row>
    <row r="760" spans="4:4" ht="15.75" customHeight="1" x14ac:dyDescent="0.25">
      <c r="D760" s="47"/>
    </row>
    <row r="761" spans="4:4" ht="15.75" customHeight="1" x14ac:dyDescent="0.25">
      <c r="D761" s="47"/>
    </row>
    <row r="762" spans="4:4" ht="15.75" customHeight="1" x14ac:dyDescent="0.25">
      <c r="D762" s="47"/>
    </row>
    <row r="763" spans="4:4" ht="15.75" customHeight="1" x14ac:dyDescent="0.25">
      <c r="D763" s="47"/>
    </row>
    <row r="764" spans="4:4" ht="15.75" customHeight="1" x14ac:dyDescent="0.25">
      <c r="D764" s="47"/>
    </row>
    <row r="765" spans="4:4" ht="15.75" customHeight="1" x14ac:dyDescent="0.25">
      <c r="D765" s="47"/>
    </row>
    <row r="766" spans="4:4" ht="15.75" customHeight="1" x14ac:dyDescent="0.25">
      <c r="D766" s="47"/>
    </row>
    <row r="767" spans="4:4" ht="15.75" customHeight="1" x14ac:dyDescent="0.25">
      <c r="D767" s="47"/>
    </row>
    <row r="768" spans="4:4" ht="15.75" customHeight="1" x14ac:dyDescent="0.25">
      <c r="D768" s="47"/>
    </row>
    <row r="769" spans="4:4" ht="15.75" customHeight="1" x14ac:dyDescent="0.25">
      <c r="D769" s="47"/>
    </row>
    <row r="770" spans="4:4" ht="15.75" customHeight="1" x14ac:dyDescent="0.25">
      <c r="D770" s="47"/>
    </row>
    <row r="771" spans="4:4" ht="15.75" customHeight="1" x14ac:dyDescent="0.25">
      <c r="D771" s="47"/>
    </row>
    <row r="772" spans="4:4" ht="15.75" customHeight="1" x14ac:dyDescent="0.25">
      <c r="D772" s="47"/>
    </row>
    <row r="773" spans="4:4" ht="15.75" customHeight="1" x14ac:dyDescent="0.25">
      <c r="D773" s="47"/>
    </row>
    <row r="774" spans="4:4" ht="15.75" customHeight="1" x14ac:dyDescent="0.25">
      <c r="D774" s="47"/>
    </row>
    <row r="775" spans="4:4" ht="15.75" customHeight="1" x14ac:dyDescent="0.25">
      <c r="D775" s="47"/>
    </row>
    <row r="776" spans="4:4" ht="15.75" customHeight="1" x14ac:dyDescent="0.25">
      <c r="D776" s="47"/>
    </row>
    <row r="777" spans="4:4" ht="15.75" customHeight="1" x14ac:dyDescent="0.25">
      <c r="D777" s="47"/>
    </row>
    <row r="778" spans="4:4" ht="15.75" customHeight="1" x14ac:dyDescent="0.25">
      <c r="D778" s="47"/>
    </row>
    <row r="779" spans="4:4" ht="15.75" customHeight="1" x14ac:dyDescent="0.25">
      <c r="D779" s="47"/>
    </row>
    <row r="780" spans="4:4" ht="15.75" customHeight="1" x14ac:dyDescent="0.25">
      <c r="D780" s="47"/>
    </row>
    <row r="781" spans="4:4" ht="15.75" customHeight="1" x14ac:dyDescent="0.25">
      <c r="D781" s="47"/>
    </row>
    <row r="782" spans="4:4" ht="15.75" customHeight="1" x14ac:dyDescent="0.25">
      <c r="D782" s="47"/>
    </row>
    <row r="783" spans="4:4" ht="15.75" customHeight="1" x14ac:dyDescent="0.25">
      <c r="D783" s="47"/>
    </row>
    <row r="784" spans="4:4" ht="15.75" customHeight="1" x14ac:dyDescent="0.25">
      <c r="D784" s="47"/>
    </row>
    <row r="785" spans="4:4" ht="15.75" customHeight="1" x14ac:dyDescent="0.25">
      <c r="D785" s="47"/>
    </row>
    <row r="786" spans="4:4" ht="15.75" customHeight="1" x14ac:dyDescent="0.25">
      <c r="D786" s="47"/>
    </row>
    <row r="787" spans="4:4" ht="15.75" customHeight="1" x14ac:dyDescent="0.25">
      <c r="D787" s="47"/>
    </row>
    <row r="788" spans="4:4" ht="15.75" customHeight="1" x14ac:dyDescent="0.25">
      <c r="D788" s="47"/>
    </row>
    <row r="789" spans="4:4" ht="15.75" customHeight="1" x14ac:dyDescent="0.25">
      <c r="D789" s="47"/>
    </row>
    <row r="790" spans="4:4" ht="15.75" customHeight="1" x14ac:dyDescent="0.25">
      <c r="D790" s="47"/>
    </row>
    <row r="791" spans="4:4" ht="15.75" customHeight="1" x14ac:dyDescent="0.25">
      <c r="D791" s="47"/>
    </row>
    <row r="792" spans="4:4" ht="15.75" customHeight="1" x14ac:dyDescent="0.25">
      <c r="D792" s="47"/>
    </row>
    <row r="793" spans="4:4" ht="15.75" customHeight="1" x14ac:dyDescent="0.25">
      <c r="D793" s="47"/>
    </row>
    <row r="794" spans="4:4" ht="15.75" customHeight="1" x14ac:dyDescent="0.25">
      <c r="D794" s="47"/>
    </row>
    <row r="795" spans="4:4" ht="15.75" customHeight="1" x14ac:dyDescent="0.25">
      <c r="D795" s="47"/>
    </row>
    <row r="796" spans="4:4" ht="15.75" customHeight="1" x14ac:dyDescent="0.25">
      <c r="D796" s="47"/>
    </row>
    <row r="797" spans="4:4" ht="15.75" customHeight="1" x14ac:dyDescent="0.25">
      <c r="D797" s="47"/>
    </row>
    <row r="798" spans="4:4" ht="15.75" customHeight="1" x14ac:dyDescent="0.25">
      <c r="D798" s="47"/>
    </row>
    <row r="799" spans="4:4" ht="15.75" customHeight="1" x14ac:dyDescent="0.25">
      <c r="D799" s="47"/>
    </row>
    <row r="800" spans="4:4" ht="15.75" customHeight="1" x14ac:dyDescent="0.25">
      <c r="D800" s="47"/>
    </row>
    <row r="801" spans="4:4" ht="15.75" customHeight="1" x14ac:dyDescent="0.25">
      <c r="D801" s="47"/>
    </row>
    <row r="802" spans="4:4" ht="15.75" customHeight="1" x14ac:dyDescent="0.25">
      <c r="D802" s="47"/>
    </row>
    <row r="803" spans="4:4" ht="15.75" customHeight="1" x14ac:dyDescent="0.25">
      <c r="D803" s="47"/>
    </row>
    <row r="804" spans="4:4" ht="15.75" customHeight="1" x14ac:dyDescent="0.25">
      <c r="D804" s="47"/>
    </row>
    <row r="805" spans="4:4" ht="15.75" customHeight="1" x14ac:dyDescent="0.25">
      <c r="D805" s="47"/>
    </row>
    <row r="806" spans="4:4" ht="15.75" customHeight="1" x14ac:dyDescent="0.25">
      <c r="D806" s="47"/>
    </row>
    <row r="807" spans="4:4" ht="15.75" customHeight="1" x14ac:dyDescent="0.25">
      <c r="D807" s="47"/>
    </row>
    <row r="808" spans="4:4" ht="15.75" customHeight="1" x14ac:dyDescent="0.25">
      <c r="D808" s="47"/>
    </row>
    <row r="809" spans="4:4" ht="15.75" customHeight="1" x14ac:dyDescent="0.25">
      <c r="D809" s="47"/>
    </row>
    <row r="810" spans="4:4" ht="15.75" customHeight="1" x14ac:dyDescent="0.25">
      <c r="D810" s="47"/>
    </row>
    <row r="811" spans="4:4" ht="15.75" customHeight="1" x14ac:dyDescent="0.25">
      <c r="D811" s="47"/>
    </row>
    <row r="812" spans="4:4" ht="15.75" customHeight="1" x14ac:dyDescent="0.25">
      <c r="D812" s="47"/>
    </row>
    <row r="813" spans="4:4" ht="15.75" customHeight="1" x14ac:dyDescent="0.25">
      <c r="D813" s="47"/>
    </row>
    <row r="814" spans="4:4" ht="15.75" customHeight="1" x14ac:dyDescent="0.25">
      <c r="D814" s="47"/>
    </row>
    <row r="815" spans="4:4" ht="15.75" customHeight="1" x14ac:dyDescent="0.25">
      <c r="D815" s="47"/>
    </row>
    <row r="816" spans="4:4" ht="15.75" customHeight="1" x14ac:dyDescent="0.25">
      <c r="D816" s="47"/>
    </row>
    <row r="817" spans="4:4" ht="15.75" customHeight="1" x14ac:dyDescent="0.25">
      <c r="D817" s="47"/>
    </row>
    <row r="818" spans="4:4" ht="15.75" customHeight="1" x14ac:dyDescent="0.25">
      <c r="D818" s="47"/>
    </row>
    <row r="819" spans="4:4" ht="15.75" customHeight="1" x14ac:dyDescent="0.25">
      <c r="D819" s="47"/>
    </row>
    <row r="820" spans="4:4" ht="15.75" customHeight="1" x14ac:dyDescent="0.25">
      <c r="D820" s="47"/>
    </row>
    <row r="821" spans="4:4" ht="15.75" customHeight="1" x14ac:dyDescent="0.25">
      <c r="D821" s="47"/>
    </row>
    <row r="822" spans="4:4" ht="15.75" customHeight="1" x14ac:dyDescent="0.25">
      <c r="D822" s="47"/>
    </row>
    <row r="823" spans="4:4" ht="15.75" customHeight="1" x14ac:dyDescent="0.25">
      <c r="D823" s="47"/>
    </row>
    <row r="824" spans="4:4" ht="15.75" customHeight="1" x14ac:dyDescent="0.25">
      <c r="D824" s="47"/>
    </row>
    <row r="825" spans="4:4" ht="15.75" customHeight="1" x14ac:dyDescent="0.25">
      <c r="D825" s="47"/>
    </row>
    <row r="826" spans="4:4" ht="15.75" customHeight="1" x14ac:dyDescent="0.25">
      <c r="D826" s="47"/>
    </row>
    <row r="827" spans="4:4" ht="15.75" customHeight="1" x14ac:dyDescent="0.25">
      <c r="D827" s="47"/>
    </row>
    <row r="828" spans="4:4" ht="15.75" customHeight="1" x14ac:dyDescent="0.25">
      <c r="D828" s="47"/>
    </row>
    <row r="829" spans="4:4" ht="15.75" customHeight="1" x14ac:dyDescent="0.25">
      <c r="D829" s="47"/>
    </row>
    <row r="830" spans="4:4" ht="15.75" customHeight="1" x14ac:dyDescent="0.25">
      <c r="D830" s="47"/>
    </row>
    <row r="831" spans="4:4" ht="15.75" customHeight="1" x14ac:dyDescent="0.25">
      <c r="D831" s="47"/>
    </row>
    <row r="832" spans="4:4" ht="15.75" customHeight="1" x14ac:dyDescent="0.25">
      <c r="D832" s="47"/>
    </row>
    <row r="833" spans="4:4" ht="15.75" customHeight="1" x14ac:dyDescent="0.25">
      <c r="D833" s="47"/>
    </row>
    <row r="834" spans="4:4" ht="15.75" customHeight="1" x14ac:dyDescent="0.25">
      <c r="D834" s="47"/>
    </row>
    <row r="835" spans="4:4" ht="15.75" customHeight="1" x14ac:dyDescent="0.25">
      <c r="D835" s="47"/>
    </row>
    <row r="836" spans="4:4" ht="15.75" customHeight="1" x14ac:dyDescent="0.25">
      <c r="D836" s="47"/>
    </row>
    <row r="837" spans="4:4" ht="15.75" customHeight="1" x14ac:dyDescent="0.25">
      <c r="D837" s="47"/>
    </row>
    <row r="838" spans="4:4" ht="15.75" customHeight="1" x14ac:dyDescent="0.25">
      <c r="D838" s="47"/>
    </row>
    <row r="839" spans="4:4" ht="15.75" customHeight="1" x14ac:dyDescent="0.25">
      <c r="D839" s="47"/>
    </row>
    <row r="840" spans="4:4" ht="15.75" customHeight="1" x14ac:dyDescent="0.25">
      <c r="D840" s="47"/>
    </row>
    <row r="841" spans="4:4" ht="15.75" customHeight="1" x14ac:dyDescent="0.25">
      <c r="D841" s="47"/>
    </row>
    <row r="842" spans="4:4" ht="15.75" customHeight="1" x14ac:dyDescent="0.25">
      <c r="D842" s="47"/>
    </row>
    <row r="843" spans="4:4" ht="15.75" customHeight="1" x14ac:dyDescent="0.25">
      <c r="D843" s="47"/>
    </row>
    <row r="844" spans="4:4" ht="15.75" customHeight="1" x14ac:dyDescent="0.25">
      <c r="D844" s="47"/>
    </row>
    <row r="845" spans="4:4" ht="15.75" customHeight="1" x14ac:dyDescent="0.25">
      <c r="D845" s="47"/>
    </row>
    <row r="846" spans="4:4" ht="15.75" customHeight="1" x14ac:dyDescent="0.25">
      <c r="D846" s="47"/>
    </row>
    <row r="847" spans="4:4" ht="15.75" customHeight="1" x14ac:dyDescent="0.25">
      <c r="D847" s="47"/>
    </row>
    <row r="848" spans="4:4" ht="15.75" customHeight="1" x14ac:dyDescent="0.25">
      <c r="D848" s="47"/>
    </row>
    <row r="849" spans="4:4" ht="15.75" customHeight="1" x14ac:dyDescent="0.25">
      <c r="D849" s="47"/>
    </row>
    <row r="850" spans="4:4" ht="15.75" customHeight="1" x14ac:dyDescent="0.25">
      <c r="D850" s="47"/>
    </row>
    <row r="851" spans="4:4" ht="15.75" customHeight="1" x14ac:dyDescent="0.25">
      <c r="D851" s="47"/>
    </row>
    <row r="852" spans="4:4" ht="15.75" customHeight="1" x14ac:dyDescent="0.25">
      <c r="D852" s="47"/>
    </row>
    <row r="853" spans="4:4" ht="15.75" customHeight="1" x14ac:dyDescent="0.25">
      <c r="D853" s="47"/>
    </row>
    <row r="854" spans="4:4" ht="15.75" customHeight="1" x14ac:dyDescent="0.25">
      <c r="D854" s="47"/>
    </row>
    <row r="855" spans="4:4" ht="15.75" customHeight="1" x14ac:dyDescent="0.25">
      <c r="D855" s="47"/>
    </row>
    <row r="856" spans="4:4" ht="15.75" customHeight="1" x14ac:dyDescent="0.25">
      <c r="D856" s="47"/>
    </row>
    <row r="857" spans="4:4" ht="15.75" customHeight="1" x14ac:dyDescent="0.25">
      <c r="D857" s="47"/>
    </row>
    <row r="858" spans="4:4" ht="15.75" customHeight="1" x14ac:dyDescent="0.25">
      <c r="D858" s="47"/>
    </row>
    <row r="859" spans="4:4" ht="15.75" customHeight="1" x14ac:dyDescent="0.25">
      <c r="D859" s="47"/>
    </row>
    <row r="860" spans="4:4" ht="15.75" customHeight="1" x14ac:dyDescent="0.25">
      <c r="D860" s="47"/>
    </row>
    <row r="861" spans="4:4" ht="15.75" customHeight="1" x14ac:dyDescent="0.25">
      <c r="D861" s="47"/>
    </row>
    <row r="862" spans="4:4" ht="15.75" customHeight="1" x14ac:dyDescent="0.25">
      <c r="D862" s="47"/>
    </row>
    <row r="863" spans="4:4" ht="15.75" customHeight="1" x14ac:dyDescent="0.25">
      <c r="D863" s="47"/>
    </row>
    <row r="864" spans="4:4" ht="15.75" customHeight="1" x14ac:dyDescent="0.25">
      <c r="D864" s="47"/>
    </row>
    <row r="865" spans="4:4" ht="15.75" customHeight="1" x14ac:dyDescent="0.25">
      <c r="D865" s="47"/>
    </row>
    <row r="866" spans="4:4" ht="15.75" customHeight="1" x14ac:dyDescent="0.25">
      <c r="D866" s="47"/>
    </row>
    <row r="867" spans="4:4" ht="15.75" customHeight="1" x14ac:dyDescent="0.25">
      <c r="D867" s="47"/>
    </row>
    <row r="868" spans="4:4" ht="15.75" customHeight="1" x14ac:dyDescent="0.25">
      <c r="D868" s="47"/>
    </row>
    <row r="869" spans="4:4" ht="15.75" customHeight="1" x14ac:dyDescent="0.25">
      <c r="D869" s="47"/>
    </row>
    <row r="870" spans="4:4" ht="15.75" customHeight="1" x14ac:dyDescent="0.25">
      <c r="D870" s="47"/>
    </row>
    <row r="871" spans="4:4" ht="15.75" customHeight="1" x14ac:dyDescent="0.25">
      <c r="D871" s="47"/>
    </row>
    <row r="872" spans="4:4" ht="15.75" customHeight="1" x14ac:dyDescent="0.25">
      <c r="D872" s="47"/>
    </row>
    <row r="873" spans="4:4" ht="15.75" customHeight="1" x14ac:dyDescent="0.25">
      <c r="D873" s="47"/>
    </row>
    <row r="874" spans="4:4" ht="15.75" customHeight="1" x14ac:dyDescent="0.25">
      <c r="D874" s="47"/>
    </row>
    <row r="875" spans="4:4" ht="15.75" customHeight="1" x14ac:dyDescent="0.25">
      <c r="D875" s="47"/>
    </row>
    <row r="876" spans="4:4" ht="15.75" customHeight="1" x14ac:dyDescent="0.25">
      <c r="D876" s="47"/>
    </row>
    <row r="877" spans="4:4" ht="15.75" customHeight="1" x14ac:dyDescent="0.25">
      <c r="D877" s="47"/>
    </row>
    <row r="878" spans="4:4" ht="15.75" customHeight="1" x14ac:dyDescent="0.25">
      <c r="D878" s="47"/>
    </row>
    <row r="879" spans="4:4" ht="15.75" customHeight="1" x14ac:dyDescent="0.25">
      <c r="D879" s="47"/>
    </row>
    <row r="880" spans="4:4" ht="15.75" customHeight="1" x14ac:dyDescent="0.25">
      <c r="D880" s="47"/>
    </row>
    <row r="881" spans="4:4" ht="15.75" customHeight="1" x14ac:dyDescent="0.25">
      <c r="D881" s="47"/>
    </row>
    <row r="882" spans="4:4" ht="15.75" customHeight="1" x14ac:dyDescent="0.25">
      <c r="D882" s="47"/>
    </row>
    <row r="883" spans="4:4" ht="15.75" customHeight="1" x14ac:dyDescent="0.25">
      <c r="D883" s="47"/>
    </row>
    <row r="884" spans="4:4" ht="15.75" customHeight="1" x14ac:dyDescent="0.25">
      <c r="D884" s="47"/>
    </row>
    <row r="885" spans="4:4" ht="15.75" customHeight="1" x14ac:dyDescent="0.25">
      <c r="D885" s="47"/>
    </row>
    <row r="886" spans="4:4" ht="15.75" customHeight="1" x14ac:dyDescent="0.25">
      <c r="D886" s="47"/>
    </row>
    <row r="887" spans="4:4" ht="15.75" customHeight="1" x14ac:dyDescent="0.25">
      <c r="D887" s="47"/>
    </row>
    <row r="888" spans="4:4" ht="15.75" customHeight="1" x14ac:dyDescent="0.25">
      <c r="D888" s="47"/>
    </row>
    <row r="889" spans="4:4" ht="15.75" customHeight="1" x14ac:dyDescent="0.25">
      <c r="D889" s="47"/>
    </row>
    <row r="890" spans="4:4" ht="15.75" customHeight="1" x14ac:dyDescent="0.25">
      <c r="D890" s="47"/>
    </row>
    <row r="891" spans="4:4" ht="15.75" customHeight="1" x14ac:dyDescent="0.25">
      <c r="D891" s="47"/>
    </row>
    <row r="892" spans="4:4" ht="15.75" customHeight="1" x14ac:dyDescent="0.25">
      <c r="D892" s="47"/>
    </row>
    <row r="893" spans="4:4" ht="15.75" customHeight="1" x14ac:dyDescent="0.25">
      <c r="D893" s="47"/>
    </row>
    <row r="894" spans="4:4" ht="15.75" customHeight="1" x14ac:dyDescent="0.25">
      <c r="D894" s="47"/>
    </row>
    <row r="895" spans="4:4" ht="15.75" customHeight="1" x14ac:dyDescent="0.25">
      <c r="D895" s="47"/>
    </row>
    <row r="896" spans="4:4" ht="15.75" customHeight="1" x14ac:dyDescent="0.25">
      <c r="D896" s="47"/>
    </row>
    <row r="897" spans="4:4" ht="15.75" customHeight="1" x14ac:dyDescent="0.25">
      <c r="D897" s="47"/>
    </row>
    <row r="898" spans="4:4" ht="15.75" customHeight="1" x14ac:dyDescent="0.25">
      <c r="D898" s="47"/>
    </row>
    <row r="899" spans="4:4" ht="15.75" customHeight="1" x14ac:dyDescent="0.25">
      <c r="D899" s="47"/>
    </row>
    <row r="900" spans="4:4" ht="15.75" customHeight="1" x14ac:dyDescent="0.25">
      <c r="D900" s="47"/>
    </row>
    <row r="901" spans="4:4" ht="15.75" customHeight="1" x14ac:dyDescent="0.25">
      <c r="D901" s="47"/>
    </row>
    <row r="902" spans="4:4" ht="15.75" customHeight="1" x14ac:dyDescent="0.25">
      <c r="D902" s="47"/>
    </row>
    <row r="903" spans="4:4" ht="15.75" customHeight="1" x14ac:dyDescent="0.25">
      <c r="D903" s="47"/>
    </row>
    <row r="904" spans="4:4" ht="15.75" customHeight="1" x14ac:dyDescent="0.25">
      <c r="D904" s="47"/>
    </row>
    <row r="905" spans="4:4" ht="15.75" customHeight="1" x14ac:dyDescent="0.25">
      <c r="D905" s="47"/>
    </row>
    <row r="906" spans="4:4" ht="15.75" customHeight="1" x14ac:dyDescent="0.25">
      <c r="D906" s="47"/>
    </row>
    <row r="907" spans="4:4" ht="15.75" customHeight="1" x14ac:dyDescent="0.25">
      <c r="D907" s="47"/>
    </row>
    <row r="908" spans="4:4" ht="15.75" customHeight="1" x14ac:dyDescent="0.25">
      <c r="D908" s="47"/>
    </row>
    <row r="909" spans="4:4" ht="15.75" customHeight="1" x14ac:dyDescent="0.25">
      <c r="D909" s="47"/>
    </row>
    <row r="910" spans="4:4" ht="15.75" customHeight="1" x14ac:dyDescent="0.25">
      <c r="D910" s="47"/>
    </row>
    <row r="911" spans="4:4" ht="15.75" customHeight="1" x14ac:dyDescent="0.25">
      <c r="D911" s="47"/>
    </row>
    <row r="912" spans="4:4" ht="15.75" customHeight="1" x14ac:dyDescent="0.25">
      <c r="D912" s="47"/>
    </row>
    <row r="913" spans="4:4" ht="15.75" customHeight="1" x14ac:dyDescent="0.25">
      <c r="D913" s="47"/>
    </row>
    <row r="914" spans="4:4" ht="15.75" customHeight="1" x14ac:dyDescent="0.25">
      <c r="D914" s="47"/>
    </row>
    <row r="915" spans="4:4" ht="15.75" customHeight="1" x14ac:dyDescent="0.25">
      <c r="D915" s="47"/>
    </row>
    <row r="916" spans="4:4" ht="15.75" customHeight="1" x14ac:dyDescent="0.25">
      <c r="D916" s="47"/>
    </row>
    <row r="917" spans="4:4" ht="15.75" customHeight="1" x14ac:dyDescent="0.25">
      <c r="D917" s="47"/>
    </row>
    <row r="918" spans="4:4" ht="15.75" customHeight="1" x14ac:dyDescent="0.25">
      <c r="D918" s="47"/>
    </row>
    <row r="919" spans="4:4" ht="15.75" customHeight="1" x14ac:dyDescent="0.25">
      <c r="D919" s="47"/>
    </row>
    <row r="920" spans="4:4" ht="15.75" customHeight="1" x14ac:dyDescent="0.25">
      <c r="D920" s="47"/>
    </row>
    <row r="921" spans="4:4" ht="15.75" customHeight="1" x14ac:dyDescent="0.25">
      <c r="D921" s="47"/>
    </row>
    <row r="922" spans="4:4" ht="15.75" customHeight="1" x14ac:dyDescent="0.25">
      <c r="D922" s="47"/>
    </row>
    <row r="923" spans="4:4" ht="15.75" customHeight="1" x14ac:dyDescent="0.25">
      <c r="D923" s="47"/>
    </row>
    <row r="924" spans="4:4" ht="15.75" customHeight="1" x14ac:dyDescent="0.25">
      <c r="D924" s="47"/>
    </row>
    <row r="925" spans="4:4" ht="15.75" customHeight="1" x14ac:dyDescent="0.25">
      <c r="D925" s="47"/>
    </row>
    <row r="926" spans="4:4" ht="15.75" customHeight="1" x14ac:dyDescent="0.25">
      <c r="D926" s="47"/>
    </row>
    <row r="927" spans="4:4" ht="15.75" customHeight="1" x14ac:dyDescent="0.25">
      <c r="D927" s="47"/>
    </row>
    <row r="928" spans="4:4" ht="15.75" customHeight="1" x14ac:dyDescent="0.25">
      <c r="D928" s="47"/>
    </row>
    <row r="929" spans="4:4" ht="15.75" customHeight="1" x14ac:dyDescent="0.25">
      <c r="D929" s="47"/>
    </row>
    <row r="930" spans="4:4" ht="15.75" customHeight="1" x14ac:dyDescent="0.25">
      <c r="D930" s="47"/>
    </row>
    <row r="931" spans="4:4" ht="15.75" customHeight="1" x14ac:dyDescent="0.25">
      <c r="D931" s="47"/>
    </row>
    <row r="932" spans="4:4" ht="15.75" customHeight="1" x14ac:dyDescent="0.25">
      <c r="D932" s="47"/>
    </row>
    <row r="933" spans="4:4" ht="15.75" customHeight="1" x14ac:dyDescent="0.25">
      <c r="D933" s="47"/>
    </row>
    <row r="934" spans="4:4" ht="15.75" customHeight="1" x14ac:dyDescent="0.25">
      <c r="D934" s="47"/>
    </row>
    <row r="935" spans="4:4" ht="15.75" customHeight="1" x14ac:dyDescent="0.25">
      <c r="D935" s="47"/>
    </row>
    <row r="936" spans="4:4" ht="15.75" customHeight="1" x14ac:dyDescent="0.25">
      <c r="D936" s="47"/>
    </row>
    <row r="937" spans="4:4" ht="15.75" customHeight="1" x14ac:dyDescent="0.25">
      <c r="D937" s="47"/>
    </row>
    <row r="938" spans="4:4" ht="15.75" customHeight="1" x14ac:dyDescent="0.25">
      <c r="D938" s="47"/>
    </row>
    <row r="939" spans="4:4" ht="15.75" customHeight="1" x14ac:dyDescent="0.25">
      <c r="D939" s="47"/>
    </row>
    <row r="940" spans="4:4" ht="15.75" customHeight="1" x14ac:dyDescent="0.25">
      <c r="D940" s="47"/>
    </row>
    <row r="941" spans="4:4" ht="15.75" customHeight="1" x14ac:dyDescent="0.25">
      <c r="D941" s="47"/>
    </row>
    <row r="942" spans="4:4" ht="15.75" customHeight="1" x14ac:dyDescent="0.25">
      <c r="D942" s="47"/>
    </row>
    <row r="943" spans="4:4" ht="15.75" customHeight="1" x14ac:dyDescent="0.25">
      <c r="D943" s="47"/>
    </row>
    <row r="944" spans="4:4" ht="15.75" customHeight="1" x14ac:dyDescent="0.25">
      <c r="D944" s="47"/>
    </row>
    <row r="945" spans="4:4" ht="15.75" customHeight="1" x14ac:dyDescent="0.25">
      <c r="D945" s="47"/>
    </row>
    <row r="946" spans="4:4" ht="15.75" customHeight="1" x14ac:dyDescent="0.25">
      <c r="D946" s="47"/>
    </row>
    <row r="947" spans="4:4" ht="15.75" customHeight="1" x14ac:dyDescent="0.25">
      <c r="D947" s="47"/>
    </row>
    <row r="948" spans="4:4" ht="15.75" customHeight="1" x14ac:dyDescent="0.25">
      <c r="D948" s="47"/>
    </row>
    <row r="949" spans="4:4" ht="15.75" customHeight="1" x14ac:dyDescent="0.25">
      <c r="D949" s="47"/>
    </row>
    <row r="950" spans="4:4" ht="15.75" customHeight="1" x14ac:dyDescent="0.25">
      <c r="D950" s="47"/>
    </row>
    <row r="951" spans="4:4" ht="15.75" customHeight="1" x14ac:dyDescent="0.25">
      <c r="D951" s="47"/>
    </row>
    <row r="952" spans="4:4" ht="15.75" customHeight="1" x14ac:dyDescent="0.25">
      <c r="D952" s="47"/>
    </row>
    <row r="953" spans="4:4" ht="15.75" customHeight="1" x14ac:dyDescent="0.25">
      <c r="D953" s="47"/>
    </row>
    <row r="954" spans="4:4" ht="15.75" customHeight="1" x14ac:dyDescent="0.25">
      <c r="D954" s="47"/>
    </row>
    <row r="955" spans="4:4" ht="15.75" customHeight="1" x14ac:dyDescent="0.25">
      <c r="D955" s="47"/>
    </row>
    <row r="956" spans="4:4" ht="15.75" customHeight="1" x14ac:dyDescent="0.25">
      <c r="D956" s="47"/>
    </row>
    <row r="957" spans="4:4" ht="15.75" customHeight="1" x14ac:dyDescent="0.25">
      <c r="D957" s="47"/>
    </row>
    <row r="958" spans="4:4" ht="15.75" customHeight="1" x14ac:dyDescent="0.25">
      <c r="D958" s="47"/>
    </row>
    <row r="959" spans="4:4" ht="15.75" customHeight="1" x14ac:dyDescent="0.25">
      <c r="D959" s="47"/>
    </row>
    <row r="960" spans="4:4" ht="15.75" customHeight="1" x14ac:dyDescent="0.25">
      <c r="D960" s="47"/>
    </row>
    <row r="961" spans="4:4" ht="15.75" customHeight="1" x14ac:dyDescent="0.25">
      <c r="D961" s="47"/>
    </row>
    <row r="962" spans="4:4" ht="15.75" customHeight="1" x14ac:dyDescent="0.25">
      <c r="D962" s="47"/>
    </row>
    <row r="963" spans="4:4" ht="15.75" customHeight="1" x14ac:dyDescent="0.25">
      <c r="D963" s="47"/>
    </row>
    <row r="964" spans="4:4" ht="15.75" customHeight="1" x14ac:dyDescent="0.25">
      <c r="D964" s="47"/>
    </row>
    <row r="965" spans="4:4" ht="15.75" customHeight="1" x14ac:dyDescent="0.25">
      <c r="D965" s="47"/>
    </row>
    <row r="966" spans="4:4" ht="15.75" customHeight="1" x14ac:dyDescent="0.25">
      <c r="D966" s="47"/>
    </row>
    <row r="967" spans="4:4" ht="15.75" customHeight="1" x14ac:dyDescent="0.25">
      <c r="D967" s="47"/>
    </row>
    <row r="968" spans="4:4" ht="15.75" customHeight="1" x14ac:dyDescent="0.25">
      <c r="D968" s="47"/>
    </row>
    <row r="969" spans="4:4" ht="15.75" customHeight="1" x14ac:dyDescent="0.25">
      <c r="D969" s="47"/>
    </row>
    <row r="970" spans="4:4" ht="15.75" customHeight="1" x14ac:dyDescent="0.25">
      <c r="D970" s="47"/>
    </row>
    <row r="971" spans="4:4" ht="15.75" customHeight="1" x14ac:dyDescent="0.25">
      <c r="D971" s="47"/>
    </row>
    <row r="972" spans="4:4" ht="15.75" customHeight="1" x14ac:dyDescent="0.25">
      <c r="D972" s="47"/>
    </row>
    <row r="973" spans="4:4" ht="15.75" customHeight="1" x14ac:dyDescent="0.25">
      <c r="D973" s="47"/>
    </row>
    <row r="974" spans="4:4" ht="15.75" customHeight="1" x14ac:dyDescent="0.25">
      <c r="D974" s="47"/>
    </row>
    <row r="975" spans="4:4" ht="15.75" customHeight="1" x14ac:dyDescent="0.25">
      <c r="D975" s="47"/>
    </row>
    <row r="976" spans="4:4" ht="15.75" customHeight="1" x14ac:dyDescent="0.25">
      <c r="D976" s="47"/>
    </row>
    <row r="977" spans="4:4" ht="15.75" customHeight="1" x14ac:dyDescent="0.25">
      <c r="D977" s="47"/>
    </row>
    <row r="978" spans="4:4" ht="15.75" customHeight="1" x14ac:dyDescent="0.25">
      <c r="D978" s="47"/>
    </row>
    <row r="979" spans="4:4" ht="15.75" customHeight="1" x14ac:dyDescent="0.25">
      <c r="D979" s="47"/>
    </row>
    <row r="980" spans="4:4" ht="15.75" customHeight="1" x14ac:dyDescent="0.25">
      <c r="D980" s="47"/>
    </row>
    <row r="981" spans="4:4" ht="15.75" customHeight="1" x14ac:dyDescent="0.25">
      <c r="D981" s="47"/>
    </row>
    <row r="982" spans="4:4" ht="15.75" customHeight="1" x14ac:dyDescent="0.25">
      <c r="D982" s="47"/>
    </row>
    <row r="983" spans="4:4" ht="15.75" customHeight="1" x14ac:dyDescent="0.25">
      <c r="D983" s="47"/>
    </row>
    <row r="984" spans="4:4" ht="15.75" customHeight="1" x14ac:dyDescent="0.25">
      <c r="D984" s="47"/>
    </row>
    <row r="985" spans="4:4" ht="15.75" customHeight="1" x14ac:dyDescent="0.25">
      <c r="D985" s="47"/>
    </row>
    <row r="986" spans="4:4" ht="15.75" customHeight="1" x14ac:dyDescent="0.25">
      <c r="D986" s="47"/>
    </row>
    <row r="987" spans="4:4" ht="15.75" customHeight="1" x14ac:dyDescent="0.25">
      <c r="D987" s="47"/>
    </row>
    <row r="988" spans="4:4" ht="15.75" customHeight="1" x14ac:dyDescent="0.25">
      <c r="D988" s="47"/>
    </row>
    <row r="989" spans="4:4" ht="15.75" customHeight="1" x14ac:dyDescent="0.25">
      <c r="D989" s="47"/>
    </row>
    <row r="990" spans="4:4" ht="15.75" customHeight="1" x14ac:dyDescent="0.25">
      <c r="D990" s="47"/>
    </row>
    <row r="991" spans="4:4" ht="15.75" customHeight="1" x14ac:dyDescent="0.25">
      <c r="D991" s="47"/>
    </row>
    <row r="992" spans="4:4" ht="15.75" customHeight="1" x14ac:dyDescent="0.25">
      <c r="D992" s="47"/>
    </row>
    <row r="993" spans="4:4" ht="15.75" customHeight="1" x14ac:dyDescent="0.25">
      <c r="D993" s="47"/>
    </row>
    <row r="994" spans="4:4" ht="15.75" customHeight="1" x14ac:dyDescent="0.25">
      <c r="D994" s="47"/>
    </row>
    <row r="995" spans="4:4" ht="15.75" customHeight="1" x14ac:dyDescent="0.25">
      <c r="D995" s="47"/>
    </row>
    <row r="996" spans="4:4" ht="15.75" customHeight="1" x14ac:dyDescent="0.25">
      <c r="D996" s="47"/>
    </row>
    <row r="997" spans="4:4" ht="15.75" customHeight="1" x14ac:dyDescent="0.25">
      <c r="D997" s="47"/>
    </row>
    <row r="998" spans="4:4" ht="15.75" customHeight="1" x14ac:dyDescent="0.25">
      <c r="D998" s="47"/>
    </row>
    <row r="999" spans="4:4" ht="15.75" customHeight="1" x14ac:dyDescent="0.25">
      <c r="D999" s="47"/>
    </row>
    <row r="1000" spans="4:4" ht="15.75" customHeight="1" x14ac:dyDescent="0.25">
      <c r="D1000" s="47"/>
    </row>
  </sheetData>
  <mergeCells count="33">
    <mergeCell ref="G92:J92"/>
    <mergeCell ref="G95:L95"/>
    <mergeCell ref="G96:J96"/>
    <mergeCell ref="I80:J80"/>
    <mergeCell ref="I81:J81"/>
    <mergeCell ref="I82:J82"/>
    <mergeCell ref="K82:L82"/>
    <mergeCell ref="H85:K85"/>
    <mergeCell ref="K80:L80"/>
    <mergeCell ref="K81:L81"/>
    <mergeCell ref="H88:M88"/>
    <mergeCell ref="H89:K89"/>
    <mergeCell ref="O89:R89"/>
    <mergeCell ref="O85:S85"/>
    <mergeCell ref="O88:T88"/>
    <mergeCell ref="C78:E78"/>
    <mergeCell ref="C79:E79"/>
    <mergeCell ref="G79:H79"/>
    <mergeCell ref="I79:J79"/>
    <mergeCell ref="C80:E80"/>
    <mergeCell ref="C81:E81"/>
    <mergeCell ref="C85:E85"/>
    <mergeCell ref="A88:B88"/>
    <mergeCell ref="C88:F88"/>
    <mergeCell ref="A89:B89"/>
    <mergeCell ref="C89:F89"/>
    <mergeCell ref="A1:R1"/>
    <mergeCell ref="A7:A8"/>
    <mergeCell ref="B7:B8"/>
    <mergeCell ref="D7:D8"/>
    <mergeCell ref="E7:E8"/>
    <mergeCell ref="F7:F8"/>
    <mergeCell ref="G7:R7"/>
  </mergeCells>
  <pageMargins left="0.7" right="0.7" top="0.75" bottom="0.75" header="0" footer="0"/>
  <pageSetup paperSize="9" fitToHeight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2.625" defaultRowHeight="15" customHeight="1" x14ac:dyDescent="0.2"/>
  <cols>
    <col min="1" max="1" width="8.75" customWidth="1"/>
    <col min="2" max="2" width="37.625" customWidth="1"/>
    <col min="3" max="3" width="11.75" customWidth="1"/>
    <col min="4" max="4" width="13.125" customWidth="1"/>
    <col min="5" max="5" width="21" customWidth="1"/>
    <col min="6" max="6" width="7.375" customWidth="1"/>
    <col min="7" max="7" width="13.25" customWidth="1"/>
    <col min="8" max="8" width="7.25" customWidth="1"/>
    <col min="9" max="11" width="7.5" customWidth="1"/>
    <col min="12" max="12" width="7" customWidth="1"/>
    <col min="13" max="13" width="6.5" customWidth="1"/>
    <col min="14" max="14" width="7.5" customWidth="1"/>
    <col min="15" max="15" width="7.25" customWidth="1"/>
    <col min="16" max="16" width="7.375" customWidth="1"/>
    <col min="17" max="17" width="7.875" customWidth="1"/>
    <col min="18" max="26" width="7.25" customWidth="1"/>
  </cols>
  <sheetData>
    <row r="1" spans="1:26" ht="6" customHeight="1" x14ac:dyDescent="0.25">
      <c r="A1" s="74"/>
      <c r="B1" s="3"/>
      <c r="C1" s="1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77" t="s">
        <v>131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"/>
      <c r="S2" s="1"/>
      <c r="T2" s="1"/>
      <c r="U2" s="1"/>
      <c r="V2" s="1"/>
      <c r="W2" s="1"/>
      <c r="X2" s="1"/>
      <c r="Y2" s="1"/>
      <c r="Z2" s="1"/>
    </row>
    <row r="3" spans="1:26" ht="7.5" customHeight="1" x14ac:dyDescent="0.25">
      <c r="A3" s="2"/>
      <c r="B3" s="3"/>
      <c r="C3" s="1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2" t="s">
        <v>132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.5" hidden="1" customHeight="1" x14ac:dyDescent="0.25">
      <c r="A5" s="2"/>
      <c r="B5" s="3"/>
      <c r="C5" s="1"/>
      <c r="D5" s="4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25">
      <c r="A6" s="6" t="s">
        <v>133</v>
      </c>
      <c r="B6" s="3"/>
      <c r="C6" s="1"/>
      <c r="D6" s="4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2" t="s">
        <v>2</v>
      </c>
      <c r="B7" s="3"/>
      <c r="C7" s="1"/>
      <c r="D7" s="4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79" t="s">
        <v>3</v>
      </c>
      <c r="B8" s="181" t="s">
        <v>4</v>
      </c>
      <c r="C8" s="7" t="s">
        <v>5</v>
      </c>
      <c r="D8" s="187" t="s">
        <v>42</v>
      </c>
      <c r="E8" s="181" t="s">
        <v>9</v>
      </c>
      <c r="F8" s="184" t="s">
        <v>10</v>
      </c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6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180"/>
      <c r="B9" s="182"/>
      <c r="C9" s="9" t="s">
        <v>11</v>
      </c>
      <c r="D9" s="182"/>
      <c r="E9" s="182"/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  <c r="K9" s="9" t="s">
        <v>17</v>
      </c>
      <c r="L9" s="9" t="s">
        <v>18</v>
      </c>
      <c r="M9" s="9" t="s">
        <v>19</v>
      </c>
      <c r="N9" s="9" t="s">
        <v>20</v>
      </c>
      <c r="O9" s="9" t="s">
        <v>21</v>
      </c>
      <c r="P9" s="9" t="s">
        <v>22</v>
      </c>
      <c r="Q9" s="75" t="s">
        <v>23</v>
      </c>
      <c r="R9" s="8"/>
      <c r="S9" s="8"/>
      <c r="T9" s="8"/>
      <c r="U9" s="8"/>
      <c r="V9" s="8"/>
      <c r="W9" s="8"/>
      <c r="X9" s="8"/>
      <c r="Y9" s="8"/>
      <c r="Z9" s="8"/>
    </row>
    <row r="10" spans="1:26" ht="16.5" customHeight="1" x14ac:dyDescent="0.2">
      <c r="A10" s="49"/>
      <c r="B10" s="76" t="s">
        <v>134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N10" s="77"/>
      <c r="O10" s="77"/>
      <c r="P10" s="77"/>
      <c r="Q10" s="77"/>
      <c r="R10" s="8"/>
      <c r="S10" s="8"/>
      <c r="T10" s="8"/>
      <c r="U10" s="8"/>
      <c r="V10" s="8"/>
      <c r="W10" s="8"/>
      <c r="X10" s="8"/>
      <c r="Y10" s="8"/>
      <c r="Z10" s="8"/>
    </row>
    <row r="11" spans="1:26" ht="16.5" customHeight="1" x14ac:dyDescent="0.2">
      <c r="A11" s="49"/>
      <c r="B11" s="79" t="s">
        <v>135</v>
      </c>
      <c r="C11" s="80">
        <f t="shared" ref="C11:C62" si="0">SUM(F11:Q11)</f>
        <v>2</v>
      </c>
      <c r="D11" s="81">
        <v>660</v>
      </c>
      <c r="E11" s="82" t="s">
        <v>136</v>
      </c>
      <c r="F11" s="82"/>
      <c r="G11" s="82"/>
      <c r="H11" s="82"/>
      <c r="I11" s="82"/>
      <c r="J11" s="82"/>
      <c r="K11" s="82"/>
      <c r="L11" s="82"/>
      <c r="M11" s="83"/>
      <c r="N11" s="82"/>
      <c r="O11" s="82">
        <v>2</v>
      </c>
      <c r="P11" s="82"/>
      <c r="Q11" s="82"/>
      <c r="R11" s="8"/>
      <c r="S11" s="8"/>
      <c r="T11" s="8"/>
      <c r="U11" s="8"/>
      <c r="V11" s="8"/>
      <c r="W11" s="8"/>
      <c r="X11" s="8"/>
      <c r="Y11" s="8"/>
      <c r="Z11" s="8"/>
    </row>
    <row r="12" spans="1:26" ht="16.5" customHeight="1" x14ac:dyDescent="0.2">
      <c r="A12" s="49"/>
      <c r="B12" s="84" t="s">
        <v>137</v>
      </c>
      <c r="C12" s="80">
        <f t="shared" si="0"/>
        <v>36</v>
      </c>
      <c r="D12" s="81">
        <v>7920.0000000000009</v>
      </c>
      <c r="E12" s="82" t="s">
        <v>136</v>
      </c>
      <c r="F12" s="82">
        <v>18</v>
      </c>
      <c r="G12" s="82"/>
      <c r="H12" s="82"/>
      <c r="I12" s="82"/>
      <c r="J12" s="82"/>
      <c r="K12" s="82"/>
      <c r="L12" s="82"/>
      <c r="M12" s="83"/>
      <c r="N12" s="82"/>
      <c r="O12" s="82">
        <v>18</v>
      </c>
      <c r="P12" s="82"/>
      <c r="Q12" s="82"/>
      <c r="R12" s="8"/>
      <c r="S12" s="8"/>
      <c r="T12" s="8"/>
      <c r="U12" s="8"/>
      <c r="V12" s="8"/>
      <c r="W12" s="8"/>
      <c r="X12" s="8"/>
      <c r="Y12" s="8"/>
      <c r="Z12" s="8"/>
    </row>
    <row r="13" spans="1:26" ht="16.5" customHeight="1" x14ac:dyDescent="0.2">
      <c r="A13" s="49"/>
      <c r="B13" s="84" t="s">
        <v>138</v>
      </c>
      <c r="C13" s="80">
        <f t="shared" si="0"/>
        <v>2</v>
      </c>
      <c r="D13" s="81">
        <v>176</v>
      </c>
      <c r="E13" s="82" t="s">
        <v>136</v>
      </c>
      <c r="F13" s="82">
        <v>1</v>
      </c>
      <c r="G13" s="82"/>
      <c r="H13" s="82"/>
      <c r="I13" s="82"/>
      <c r="J13" s="82"/>
      <c r="K13" s="82"/>
      <c r="L13" s="82"/>
      <c r="M13" s="83"/>
      <c r="N13" s="82"/>
      <c r="O13" s="82">
        <v>1</v>
      </c>
      <c r="P13" s="82"/>
      <c r="Q13" s="82"/>
      <c r="R13" s="8"/>
      <c r="S13" s="8"/>
      <c r="T13" s="8"/>
      <c r="U13" s="8"/>
      <c r="V13" s="8"/>
      <c r="W13" s="8"/>
      <c r="X13" s="8"/>
      <c r="Y13" s="8"/>
      <c r="Z13" s="8"/>
    </row>
    <row r="14" spans="1:26" ht="16.5" customHeight="1" x14ac:dyDescent="0.2">
      <c r="A14" s="49"/>
      <c r="B14" s="79" t="s">
        <v>139</v>
      </c>
      <c r="C14" s="80">
        <f t="shared" si="0"/>
        <v>3</v>
      </c>
      <c r="D14" s="81">
        <v>2046</v>
      </c>
      <c r="E14" s="82" t="s">
        <v>136</v>
      </c>
      <c r="F14" s="82"/>
      <c r="G14" s="82"/>
      <c r="H14" s="82"/>
      <c r="I14" s="82"/>
      <c r="J14" s="82"/>
      <c r="K14" s="82"/>
      <c r="L14" s="82"/>
      <c r="M14" s="83"/>
      <c r="N14" s="82"/>
      <c r="O14" s="82">
        <v>3</v>
      </c>
      <c r="P14" s="82"/>
      <c r="Q14" s="82"/>
      <c r="R14" s="8"/>
      <c r="S14" s="8"/>
      <c r="T14" s="8"/>
      <c r="U14" s="8"/>
      <c r="V14" s="8"/>
      <c r="W14" s="8"/>
      <c r="X14" s="8"/>
      <c r="Y14" s="8"/>
      <c r="Z14" s="8"/>
    </row>
    <row r="15" spans="1:26" ht="16.5" customHeight="1" x14ac:dyDescent="0.2">
      <c r="A15" s="49"/>
      <c r="B15" s="79" t="s">
        <v>140</v>
      </c>
      <c r="C15" s="80">
        <f t="shared" si="0"/>
        <v>15</v>
      </c>
      <c r="D15" s="81">
        <v>825.00000000000011</v>
      </c>
      <c r="E15" s="82" t="s">
        <v>136</v>
      </c>
      <c r="F15" s="82"/>
      <c r="G15" s="82"/>
      <c r="H15" s="82"/>
      <c r="I15" s="82"/>
      <c r="J15" s="82"/>
      <c r="K15" s="82"/>
      <c r="L15" s="82"/>
      <c r="M15" s="85"/>
      <c r="N15" s="82"/>
      <c r="O15" s="82">
        <v>15</v>
      </c>
      <c r="P15" s="82"/>
      <c r="Q15" s="82"/>
      <c r="R15" s="8"/>
      <c r="S15" s="8"/>
      <c r="T15" s="8"/>
      <c r="U15" s="8"/>
      <c r="V15" s="8"/>
      <c r="W15" s="8"/>
      <c r="X15" s="8"/>
      <c r="Y15" s="8"/>
      <c r="Z15" s="8"/>
    </row>
    <row r="16" spans="1:26" ht="16.5" customHeight="1" x14ac:dyDescent="0.2">
      <c r="A16" s="49"/>
      <c r="B16" s="79" t="s">
        <v>141</v>
      </c>
      <c r="C16" s="80">
        <f t="shared" si="0"/>
        <v>30</v>
      </c>
      <c r="D16" s="81">
        <v>1320</v>
      </c>
      <c r="E16" s="82" t="s">
        <v>136</v>
      </c>
      <c r="F16" s="82"/>
      <c r="G16" s="82"/>
      <c r="H16" s="82"/>
      <c r="I16" s="82"/>
      <c r="J16" s="82"/>
      <c r="K16" s="82"/>
      <c r="L16" s="82"/>
      <c r="M16" s="85"/>
      <c r="N16" s="82"/>
      <c r="O16" s="82">
        <v>30</v>
      </c>
      <c r="P16" s="82"/>
      <c r="Q16" s="82"/>
      <c r="R16" s="8"/>
      <c r="S16" s="8"/>
      <c r="T16" s="8"/>
      <c r="U16" s="8"/>
      <c r="V16" s="8"/>
      <c r="W16" s="8"/>
      <c r="X16" s="8"/>
      <c r="Y16" s="8"/>
      <c r="Z16" s="8"/>
    </row>
    <row r="17" spans="1:26" ht="16.5" customHeight="1" x14ac:dyDescent="0.2">
      <c r="A17" s="49"/>
      <c r="B17" s="84" t="s">
        <v>142</v>
      </c>
      <c r="C17" s="80">
        <f t="shared" si="0"/>
        <v>30</v>
      </c>
      <c r="D17" s="81">
        <v>1650.0000000000002</v>
      </c>
      <c r="E17" s="82" t="s">
        <v>136</v>
      </c>
      <c r="F17" s="82"/>
      <c r="G17" s="82"/>
      <c r="H17" s="82"/>
      <c r="I17" s="82"/>
      <c r="J17" s="82"/>
      <c r="K17" s="82"/>
      <c r="L17" s="82"/>
      <c r="M17" s="85"/>
      <c r="N17" s="82"/>
      <c r="O17" s="82">
        <v>30</v>
      </c>
      <c r="P17" s="82"/>
      <c r="Q17" s="82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 x14ac:dyDescent="0.2">
      <c r="A18" s="49"/>
      <c r="B18" s="79" t="s">
        <v>143</v>
      </c>
      <c r="C18" s="80">
        <f t="shared" si="0"/>
        <v>6</v>
      </c>
      <c r="D18" s="81">
        <v>184.8</v>
      </c>
      <c r="E18" s="82" t="s">
        <v>136</v>
      </c>
      <c r="F18" s="82"/>
      <c r="G18" s="82"/>
      <c r="H18" s="82"/>
      <c r="I18" s="82"/>
      <c r="J18" s="82"/>
      <c r="K18" s="82"/>
      <c r="L18" s="82"/>
      <c r="M18" s="85"/>
      <c r="N18" s="82"/>
      <c r="O18" s="82">
        <v>6</v>
      </c>
      <c r="P18" s="82"/>
      <c r="Q18" s="82"/>
      <c r="R18" s="8"/>
      <c r="S18" s="8"/>
      <c r="T18" s="8"/>
      <c r="U18" s="8"/>
      <c r="V18" s="8"/>
      <c r="W18" s="8"/>
      <c r="X18" s="8"/>
      <c r="Y18" s="8"/>
      <c r="Z18" s="8"/>
    </row>
    <row r="19" spans="1:26" ht="16.5" customHeight="1" x14ac:dyDescent="0.2">
      <c r="A19" s="49"/>
      <c r="B19" s="79" t="s">
        <v>144</v>
      </c>
      <c r="C19" s="80">
        <f t="shared" si="0"/>
        <v>6</v>
      </c>
      <c r="D19" s="81">
        <v>297.00000000000006</v>
      </c>
      <c r="E19" s="82" t="s">
        <v>136</v>
      </c>
      <c r="F19" s="82"/>
      <c r="G19" s="82"/>
      <c r="H19" s="82"/>
      <c r="I19" s="82"/>
      <c r="J19" s="82"/>
      <c r="K19" s="82"/>
      <c r="L19" s="82"/>
      <c r="M19" s="85"/>
      <c r="N19" s="82"/>
      <c r="O19" s="82">
        <v>6</v>
      </c>
      <c r="P19" s="82"/>
      <c r="Q19" s="82"/>
      <c r="R19" s="8"/>
      <c r="S19" s="8"/>
      <c r="T19" s="8"/>
      <c r="U19" s="8"/>
      <c r="V19" s="8"/>
      <c r="W19" s="8"/>
      <c r="X19" s="8"/>
      <c r="Y19" s="8"/>
      <c r="Z19" s="8"/>
    </row>
    <row r="20" spans="1:26" ht="16.5" customHeight="1" x14ac:dyDescent="0.2">
      <c r="A20" s="49"/>
      <c r="B20" s="84" t="s">
        <v>145</v>
      </c>
      <c r="C20" s="80">
        <f t="shared" si="0"/>
        <v>6</v>
      </c>
      <c r="D20" s="81">
        <v>627.00000000000011</v>
      </c>
      <c r="E20" s="82" t="s">
        <v>136</v>
      </c>
      <c r="F20" s="82"/>
      <c r="G20" s="82"/>
      <c r="H20" s="82"/>
      <c r="I20" s="82"/>
      <c r="J20" s="82"/>
      <c r="K20" s="82"/>
      <c r="L20" s="82"/>
      <c r="M20" s="85"/>
      <c r="N20" s="82"/>
      <c r="O20" s="82">
        <v>6</v>
      </c>
      <c r="P20" s="82"/>
      <c r="Q20" s="82"/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 x14ac:dyDescent="0.2">
      <c r="A21" s="49"/>
      <c r="B21" s="79" t="s">
        <v>146</v>
      </c>
      <c r="C21" s="80">
        <f t="shared" si="0"/>
        <v>15</v>
      </c>
      <c r="D21" s="81">
        <v>495</v>
      </c>
      <c r="E21" s="82" t="s">
        <v>55</v>
      </c>
      <c r="F21" s="82"/>
      <c r="G21" s="82"/>
      <c r="H21" s="82"/>
      <c r="I21" s="82"/>
      <c r="J21" s="82"/>
      <c r="K21" s="82"/>
      <c r="L21" s="82"/>
      <c r="M21" s="85"/>
      <c r="N21" s="82"/>
      <c r="O21" s="82">
        <v>15</v>
      </c>
      <c r="P21" s="82"/>
      <c r="Q21" s="82"/>
      <c r="R21" s="8"/>
      <c r="S21" s="8"/>
      <c r="T21" s="8"/>
      <c r="U21" s="8"/>
      <c r="V21" s="8"/>
      <c r="W21" s="8"/>
      <c r="X21" s="8"/>
      <c r="Y21" s="8"/>
      <c r="Z21" s="8"/>
    </row>
    <row r="22" spans="1:26" ht="16.5" customHeight="1" x14ac:dyDescent="0.2">
      <c r="A22" s="49"/>
      <c r="B22" s="79" t="s">
        <v>147</v>
      </c>
      <c r="C22" s="80">
        <f t="shared" si="0"/>
        <v>8</v>
      </c>
      <c r="D22" s="81">
        <v>132</v>
      </c>
      <c r="E22" s="82" t="s">
        <v>136</v>
      </c>
      <c r="F22" s="82">
        <v>4</v>
      </c>
      <c r="G22" s="82"/>
      <c r="H22" s="82"/>
      <c r="I22" s="82"/>
      <c r="J22" s="82"/>
      <c r="K22" s="82"/>
      <c r="L22" s="82"/>
      <c r="M22" s="85"/>
      <c r="N22" s="82"/>
      <c r="O22" s="82">
        <v>4</v>
      </c>
      <c r="P22" s="82"/>
      <c r="Q22" s="82"/>
      <c r="R22" s="8"/>
      <c r="S22" s="8"/>
      <c r="T22" s="8"/>
      <c r="U22" s="8"/>
      <c r="V22" s="8"/>
      <c r="W22" s="8"/>
      <c r="X22" s="8"/>
      <c r="Y22" s="8"/>
      <c r="Z22" s="8"/>
    </row>
    <row r="23" spans="1:26" ht="16.5" customHeight="1" x14ac:dyDescent="0.2">
      <c r="A23" s="49"/>
      <c r="B23" s="79" t="s">
        <v>148</v>
      </c>
      <c r="C23" s="80">
        <f t="shared" si="0"/>
        <v>3</v>
      </c>
      <c r="D23" s="81">
        <v>82.500000000000014</v>
      </c>
      <c r="E23" s="82" t="s">
        <v>136</v>
      </c>
      <c r="F23" s="82">
        <v>1</v>
      </c>
      <c r="G23" s="82"/>
      <c r="H23" s="82"/>
      <c r="I23" s="82"/>
      <c r="J23" s="82"/>
      <c r="K23" s="82"/>
      <c r="L23" s="82"/>
      <c r="M23" s="85"/>
      <c r="N23" s="82"/>
      <c r="O23" s="82">
        <v>2</v>
      </c>
      <c r="P23" s="82"/>
      <c r="Q23" s="82"/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 x14ac:dyDescent="0.2">
      <c r="A24" s="49"/>
      <c r="B24" s="79" t="s">
        <v>149</v>
      </c>
      <c r="C24" s="80">
        <f t="shared" si="0"/>
        <v>45</v>
      </c>
      <c r="D24" s="81">
        <v>3960</v>
      </c>
      <c r="E24" s="82" t="s">
        <v>136</v>
      </c>
      <c r="F24" s="82">
        <v>20</v>
      </c>
      <c r="G24" s="82"/>
      <c r="H24" s="82"/>
      <c r="I24" s="82"/>
      <c r="J24" s="82"/>
      <c r="K24" s="82"/>
      <c r="L24" s="82"/>
      <c r="M24" s="85"/>
      <c r="N24" s="82"/>
      <c r="O24" s="82">
        <v>25</v>
      </c>
      <c r="P24" s="82"/>
      <c r="Q24" s="82"/>
      <c r="R24" s="8"/>
      <c r="S24" s="8"/>
      <c r="T24" s="8"/>
      <c r="U24" s="8"/>
      <c r="V24" s="8"/>
      <c r="W24" s="8"/>
      <c r="X24" s="8"/>
      <c r="Y24" s="8"/>
      <c r="Z24" s="8"/>
    </row>
    <row r="25" spans="1:26" ht="16.5" customHeight="1" x14ac:dyDescent="0.2">
      <c r="A25" s="49"/>
      <c r="B25" s="84" t="s">
        <v>150</v>
      </c>
      <c r="C25" s="80">
        <f t="shared" si="0"/>
        <v>15</v>
      </c>
      <c r="D25" s="81">
        <v>660</v>
      </c>
      <c r="E25" s="82" t="s">
        <v>55</v>
      </c>
      <c r="F25" s="82"/>
      <c r="G25" s="82"/>
      <c r="H25" s="82"/>
      <c r="I25" s="82"/>
      <c r="J25" s="82"/>
      <c r="K25" s="82"/>
      <c r="L25" s="82"/>
      <c r="M25" s="85"/>
      <c r="N25" s="82"/>
      <c r="O25" s="82">
        <v>15</v>
      </c>
      <c r="P25" s="82"/>
      <c r="Q25" s="82"/>
      <c r="R25" s="8"/>
      <c r="S25" s="8"/>
      <c r="T25" s="8"/>
      <c r="U25" s="8"/>
      <c r="V25" s="8"/>
      <c r="W25" s="8"/>
      <c r="X25" s="8"/>
      <c r="Y25" s="8"/>
      <c r="Z25" s="8"/>
    </row>
    <row r="26" spans="1:26" ht="16.5" customHeight="1" x14ac:dyDescent="0.2">
      <c r="A26" s="49"/>
      <c r="B26" s="84" t="s">
        <v>151</v>
      </c>
      <c r="C26" s="80">
        <f t="shared" si="0"/>
        <v>2</v>
      </c>
      <c r="D26" s="81">
        <v>66</v>
      </c>
      <c r="E26" s="82" t="s">
        <v>136</v>
      </c>
      <c r="F26" s="82">
        <v>1</v>
      </c>
      <c r="G26" s="82"/>
      <c r="H26" s="82"/>
      <c r="I26" s="82"/>
      <c r="J26" s="82"/>
      <c r="K26" s="82"/>
      <c r="L26" s="82"/>
      <c r="M26" s="85"/>
      <c r="N26" s="82"/>
      <c r="O26" s="82">
        <v>1</v>
      </c>
      <c r="P26" s="82"/>
      <c r="Q26" s="82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 x14ac:dyDescent="0.2">
      <c r="A27" s="49"/>
      <c r="B27" s="79" t="s">
        <v>152</v>
      </c>
      <c r="C27" s="80">
        <f t="shared" si="0"/>
        <v>24</v>
      </c>
      <c r="D27" s="81">
        <v>1056</v>
      </c>
      <c r="E27" s="82" t="s">
        <v>136</v>
      </c>
      <c r="F27" s="82"/>
      <c r="G27" s="82"/>
      <c r="H27" s="82"/>
      <c r="I27" s="82"/>
      <c r="J27" s="82"/>
      <c r="K27" s="82"/>
      <c r="L27" s="82"/>
      <c r="M27" s="85"/>
      <c r="N27" s="82"/>
      <c r="O27" s="82">
        <v>24</v>
      </c>
      <c r="P27" s="82"/>
      <c r="Q27" s="82"/>
      <c r="R27" s="8"/>
      <c r="S27" s="8"/>
      <c r="T27" s="8"/>
      <c r="U27" s="8"/>
      <c r="V27" s="8"/>
      <c r="W27" s="8"/>
      <c r="X27" s="8"/>
      <c r="Y27" s="8"/>
      <c r="Z27" s="8"/>
    </row>
    <row r="28" spans="1:26" ht="16.5" customHeight="1" x14ac:dyDescent="0.2">
      <c r="A28" s="49"/>
      <c r="B28" s="86" t="s">
        <v>153</v>
      </c>
      <c r="C28" s="80">
        <f t="shared" si="0"/>
        <v>3</v>
      </c>
      <c r="D28" s="81">
        <v>132</v>
      </c>
      <c r="E28" s="82" t="s">
        <v>136</v>
      </c>
      <c r="F28" s="82"/>
      <c r="G28" s="82"/>
      <c r="H28" s="82"/>
      <c r="I28" s="82"/>
      <c r="J28" s="82"/>
      <c r="K28" s="82"/>
      <c r="L28" s="82"/>
      <c r="M28" s="85"/>
      <c r="N28" s="82"/>
      <c r="O28" s="82">
        <v>3</v>
      </c>
      <c r="P28" s="82"/>
      <c r="Q28" s="82"/>
      <c r="R28" s="8"/>
      <c r="S28" s="8"/>
      <c r="T28" s="8"/>
      <c r="U28" s="8"/>
      <c r="V28" s="8"/>
      <c r="W28" s="8"/>
      <c r="X28" s="8"/>
      <c r="Y28" s="8"/>
      <c r="Z28" s="8"/>
    </row>
    <row r="29" spans="1:26" ht="24.75" customHeight="1" x14ac:dyDescent="0.2">
      <c r="A29" s="49"/>
      <c r="B29" s="87" t="s">
        <v>154</v>
      </c>
      <c r="C29" s="80">
        <f t="shared" si="0"/>
        <v>6</v>
      </c>
      <c r="D29" s="81">
        <v>3960</v>
      </c>
      <c r="E29" s="82" t="s">
        <v>136</v>
      </c>
      <c r="F29" s="82"/>
      <c r="G29" s="82"/>
      <c r="H29" s="82"/>
      <c r="I29" s="82"/>
      <c r="J29" s="82"/>
      <c r="K29" s="82"/>
      <c r="L29" s="82"/>
      <c r="M29" s="85"/>
      <c r="N29" s="82"/>
      <c r="O29" s="82">
        <v>6</v>
      </c>
      <c r="P29" s="82"/>
      <c r="Q29" s="82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 x14ac:dyDescent="0.2">
      <c r="A30" s="49"/>
      <c r="B30" s="84" t="s">
        <v>155</v>
      </c>
      <c r="C30" s="80">
        <f t="shared" si="0"/>
        <v>144</v>
      </c>
      <c r="D30" s="81">
        <v>1584</v>
      </c>
      <c r="E30" s="82" t="s">
        <v>136</v>
      </c>
      <c r="F30" s="82">
        <v>72</v>
      </c>
      <c r="G30" s="82"/>
      <c r="H30" s="82"/>
      <c r="I30" s="82"/>
      <c r="J30" s="82"/>
      <c r="K30" s="82"/>
      <c r="L30" s="82"/>
      <c r="M30" s="83"/>
      <c r="N30" s="82"/>
      <c r="O30" s="82">
        <v>72</v>
      </c>
      <c r="P30" s="82"/>
      <c r="Q30" s="82"/>
      <c r="R30" s="8"/>
      <c r="S30" s="8"/>
      <c r="T30" s="8"/>
      <c r="U30" s="8"/>
      <c r="V30" s="8"/>
      <c r="W30" s="8"/>
      <c r="X30" s="8"/>
      <c r="Y30" s="8"/>
      <c r="Z30" s="8"/>
    </row>
    <row r="31" spans="1:26" ht="16.5" customHeight="1" x14ac:dyDescent="0.2">
      <c r="A31" s="49"/>
      <c r="B31" s="79" t="s">
        <v>156</v>
      </c>
      <c r="C31" s="80">
        <f t="shared" si="0"/>
        <v>6</v>
      </c>
      <c r="D31" s="81">
        <v>231</v>
      </c>
      <c r="E31" s="82" t="s">
        <v>136</v>
      </c>
      <c r="F31" s="82"/>
      <c r="G31" s="82"/>
      <c r="H31" s="82"/>
      <c r="I31" s="82"/>
      <c r="J31" s="82"/>
      <c r="K31" s="82"/>
      <c r="L31" s="82"/>
      <c r="M31" s="85"/>
      <c r="N31" s="82"/>
      <c r="O31" s="82">
        <v>6</v>
      </c>
      <c r="P31" s="82"/>
      <c r="Q31" s="82"/>
      <c r="R31" s="8"/>
      <c r="S31" s="8"/>
      <c r="T31" s="8"/>
      <c r="U31" s="8"/>
      <c r="V31" s="8"/>
      <c r="W31" s="8"/>
      <c r="X31" s="8"/>
      <c r="Y31" s="8"/>
      <c r="Z31" s="8"/>
    </row>
    <row r="32" spans="1:26" ht="16.5" customHeight="1" x14ac:dyDescent="0.2">
      <c r="A32" s="49"/>
      <c r="B32" s="79" t="s">
        <v>157</v>
      </c>
      <c r="C32" s="80">
        <f t="shared" si="0"/>
        <v>3</v>
      </c>
      <c r="D32" s="81">
        <v>1320.0000000000002</v>
      </c>
      <c r="E32" s="82" t="s">
        <v>46</v>
      </c>
      <c r="F32" s="82"/>
      <c r="G32" s="82"/>
      <c r="H32" s="82"/>
      <c r="I32" s="82"/>
      <c r="J32" s="82"/>
      <c r="K32" s="82"/>
      <c r="L32" s="82"/>
      <c r="M32" s="85"/>
      <c r="N32" s="82"/>
      <c r="O32" s="82">
        <v>3</v>
      </c>
      <c r="P32" s="82"/>
      <c r="Q32" s="82"/>
      <c r="R32" s="8"/>
      <c r="S32" s="8"/>
      <c r="T32" s="8"/>
      <c r="U32" s="8"/>
      <c r="V32" s="8"/>
      <c r="W32" s="8"/>
      <c r="X32" s="8"/>
      <c r="Y32" s="8"/>
      <c r="Z32" s="8"/>
    </row>
    <row r="33" spans="1:26" ht="16.5" customHeight="1" x14ac:dyDescent="0.2">
      <c r="A33" s="49"/>
      <c r="B33" s="79" t="s">
        <v>158</v>
      </c>
      <c r="C33" s="80">
        <f t="shared" si="0"/>
        <v>50</v>
      </c>
      <c r="D33" s="81">
        <v>8250</v>
      </c>
      <c r="E33" s="82" t="s">
        <v>46</v>
      </c>
      <c r="F33" s="82"/>
      <c r="G33" s="82"/>
      <c r="H33" s="82"/>
      <c r="I33" s="82"/>
      <c r="J33" s="82"/>
      <c r="K33" s="82"/>
      <c r="L33" s="82"/>
      <c r="M33" s="85"/>
      <c r="N33" s="82"/>
      <c r="O33" s="82">
        <v>50</v>
      </c>
      <c r="P33" s="82"/>
      <c r="Q33" s="82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 x14ac:dyDescent="0.2">
      <c r="A34" s="49"/>
      <c r="B34" s="79" t="s">
        <v>159</v>
      </c>
      <c r="C34" s="80">
        <f t="shared" si="0"/>
        <v>30</v>
      </c>
      <c r="D34" s="81">
        <v>1485.0000000000002</v>
      </c>
      <c r="E34" s="82" t="s">
        <v>136</v>
      </c>
      <c r="F34" s="82"/>
      <c r="G34" s="82"/>
      <c r="H34" s="82"/>
      <c r="I34" s="82"/>
      <c r="J34" s="82"/>
      <c r="K34" s="82"/>
      <c r="L34" s="82"/>
      <c r="M34" s="85"/>
      <c r="N34" s="82"/>
      <c r="O34" s="82">
        <v>30</v>
      </c>
      <c r="P34" s="82"/>
      <c r="Q34" s="82"/>
      <c r="R34" s="8"/>
      <c r="S34" s="8"/>
      <c r="T34" s="8"/>
      <c r="U34" s="8"/>
      <c r="V34" s="8"/>
      <c r="W34" s="8"/>
      <c r="X34" s="8"/>
      <c r="Y34" s="8"/>
      <c r="Z34" s="8"/>
    </row>
    <row r="35" spans="1:26" ht="16.5" customHeight="1" x14ac:dyDescent="0.2">
      <c r="A35" s="49"/>
      <c r="B35" s="84" t="s">
        <v>160</v>
      </c>
      <c r="C35" s="80">
        <f t="shared" si="0"/>
        <v>700</v>
      </c>
      <c r="D35" s="81">
        <v>13860</v>
      </c>
      <c r="E35" s="82" t="s">
        <v>46</v>
      </c>
      <c r="F35" s="82">
        <v>350</v>
      </c>
      <c r="G35" s="82"/>
      <c r="H35" s="82"/>
      <c r="I35" s="82"/>
      <c r="J35" s="82"/>
      <c r="K35" s="82"/>
      <c r="L35" s="82"/>
      <c r="M35" s="83"/>
      <c r="N35" s="82"/>
      <c r="O35" s="82">
        <v>350</v>
      </c>
      <c r="P35" s="82"/>
      <c r="Q35" s="82"/>
      <c r="R35" s="8"/>
      <c r="S35" s="8"/>
      <c r="T35" s="8"/>
      <c r="U35" s="8"/>
      <c r="V35" s="8"/>
      <c r="W35" s="8"/>
      <c r="X35" s="8"/>
      <c r="Y35" s="8"/>
      <c r="Z35" s="8"/>
    </row>
    <row r="36" spans="1:26" ht="16.5" customHeight="1" x14ac:dyDescent="0.2">
      <c r="A36" s="49"/>
      <c r="B36" s="79" t="s">
        <v>161</v>
      </c>
      <c r="C36" s="80">
        <f t="shared" si="0"/>
        <v>3</v>
      </c>
      <c r="D36" s="81">
        <v>148.50000000000003</v>
      </c>
      <c r="E36" s="82" t="s">
        <v>136</v>
      </c>
      <c r="F36" s="82"/>
      <c r="G36" s="82"/>
      <c r="H36" s="82"/>
      <c r="I36" s="82"/>
      <c r="J36" s="82"/>
      <c r="K36" s="82"/>
      <c r="L36" s="82"/>
      <c r="M36" s="85"/>
      <c r="N36" s="82"/>
      <c r="O36" s="82">
        <v>3</v>
      </c>
      <c r="P36" s="82"/>
      <c r="Q36" s="82"/>
      <c r="R36" s="8"/>
      <c r="S36" s="8"/>
      <c r="T36" s="8"/>
      <c r="U36" s="8"/>
      <c r="V36" s="8"/>
      <c r="W36" s="8"/>
      <c r="X36" s="8"/>
      <c r="Y36" s="8"/>
      <c r="Z36" s="8"/>
    </row>
    <row r="37" spans="1:26" ht="16.5" customHeight="1" x14ac:dyDescent="0.2">
      <c r="A37" s="49"/>
      <c r="B37" s="84" t="s">
        <v>162</v>
      </c>
      <c r="C37" s="80">
        <f t="shared" si="0"/>
        <v>30</v>
      </c>
      <c r="D37" s="81">
        <v>1650.0000000000002</v>
      </c>
      <c r="E37" s="82" t="s">
        <v>136</v>
      </c>
      <c r="F37" s="82"/>
      <c r="G37" s="82"/>
      <c r="H37" s="82"/>
      <c r="I37" s="82"/>
      <c r="J37" s="82"/>
      <c r="K37" s="82"/>
      <c r="L37" s="82"/>
      <c r="M37" s="85"/>
      <c r="N37" s="82"/>
      <c r="O37" s="82">
        <v>30</v>
      </c>
      <c r="P37" s="82"/>
      <c r="Q37" s="82"/>
      <c r="R37" s="8"/>
      <c r="S37" s="8"/>
      <c r="T37" s="8"/>
      <c r="U37" s="8"/>
      <c r="V37" s="8"/>
      <c r="W37" s="8"/>
      <c r="X37" s="8"/>
      <c r="Y37" s="8"/>
      <c r="Z37" s="8"/>
    </row>
    <row r="38" spans="1:26" ht="16.5" customHeight="1" x14ac:dyDescent="0.2">
      <c r="A38" s="49"/>
      <c r="B38" s="84" t="s">
        <v>163</v>
      </c>
      <c r="C38" s="80">
        <f t="shared" si="0"/>
        <v>100</v>
      </c>
      <c r="D38" s="81">
        <v>40154.400000000001</v>
      </c>
      <c r="E38" s="82" t="s">
        <v>136</v>
      </c>
      <c r="F38" s="82"/>
      <c r="G38" s="82"/>
      <c r="H38" s="82"/>
      <c r="I38" s="82"/>
      <c r="J38" s="82"/>
      <c r="K38" s="82"/>
      <c r="L38" s="82"/>
      <c r="M38" s="85"/>
      <c r="N38" s="82"/>
      <c r="O38" s="82">
        <v>100</v>
      </c>
      <c r="P38" s="82"/>
      <c r="Q38" s="82"/>
      <c r="R38" s="8"/>
      <c r="S38" s="8"/>
      <c r="T38" s="8"/>
      <c r="U38" s="8"/>
      <c r="V38" s="8"/>
      <c r="W38" s="8"/>
      <c r="X38" s="8"/>
      <c r="Y38" s="8"/>
      <c r="Z38" s="8"/>
    </row>
    <row r="39" spans="1:26" ht="16.5" customHeight="1" x14ac:dyDescent="0.2">
      <c r="A39" s="49"/>
      <c r="B39" s="84" t="s">
        <v>164</v>
      </c>
      <c r="C39" s="80">
        <f t="shared" si="0"/>
        <v>100</v>
      </c>
      <c r="D39" s="81">
        <v>40154.400000000001</v>
      </c>
      <c r="E39" s="82" t="s">
        <v>136</v>
      </c>
      <c r="F39" s="82"/>
      <c r="G39" s="82"/>
      <c r="H39" s="82"/>
      <c r="I39" s="82"/>
      <c r="J39" s="82"/>
      <c r="K39" s="82"/>
      <c r="L39" s="82"/>
      <c r="M39" s="85"/>
      <c r="N39" s="82"/>
      <c r="O39" s="82">
        <v>100</v>
      </c>
      <c r="P39" s="82"/>
      <c r="Q39" s="82"/>
      <c r="R39" s="8"/>
      <c r="S39" s="8"/>
      <c r="T39" s="8"/>
      <c r="U39" s="8"/>
      <c r="V39" s="8"/>
      <c r="W39" s="8"/>
      <c r="X39" s="8"/>
      <c r="Y39" s="8"/>
      <c r="Z39" s="8"/>
    </row>
    <row r="40" spans="1:26" ht="16.5" customHeight="1" x14ac:dyDescent="0.2">
      <c r="A40" s="49"/>
      <c r="B40" s="84" t="s">
        <v>165</v>
      </c>
      <c r="C40" s="80">
        <f t="shared" si="0"/>
        <v>25</v>
      </c>
      <c r="D40" s="81">
        <v>2200</v>
      </c>
      <c r="E40" s="82" t="s">
        <v>55</v>
      </c>
      <c r="F40" s="82"/>
      <c r="G40" s="82"/>
      <c r="H40" s="82"/>
      <c r="I40" s="82"/>
      <c r="J40" s="82"/>
      <c r="K40" s="82"/>
      <c r="L40" s="82"/>
      <c r="M40" s="85"/>
      <c r="N40" s="82"/>
      <c r="O40" s="82">
        <v>25</v>
      </c>
      <c r="P40" s="82"/>
      <c r="Q40" s="82"/>
      <c r="R40" s="8"/>
      <c r="S40" s="8"/>
      <c r="T40" s="8"/>
      <c r="U40" s="8"/>
      <c r="V40" s="8"/>
      <c r="W40" s="8"/>
      <c r="X40" s="8"/>
      <c r="Y40" s="8"/>
      <c r="Z40" s="8"/>
    </row>
    <row r="41" spans="1:26" ht="16.5" customHeight="1" x14ac:dyDescent="0.2">
      <c r="A41" s="49"/>
      <c r="B41" s="79" t="s">
        <v>166</v>
      </c>
      <c r="C41" s="80">
        <f t="shared" si="0"/>
        <v>6</v>
      </c>
      <c r="D41" s="81">
        <v>528</v>
      </c>
      <c r="E41" s="82" t="s">
        <v>46</v>
      </c>
      <c r="F41" s="82"/>
      <c r="G41" s="82"/>
      <c r="H41" s="82"/>
      <c r="I41" s="82"/>
      <c r="J41" s="82"/>
      <c r="K41" s="82"/>
      <c r="L41" s="82"/>
      <c r="M41" s="85"/>
      <c r="N41" s="82"/>
      <c r="O41" s="82">
        <v>6</v>
      </c>
      <c r="P41" s="82"/>
      <c r="Q41" s="82"/>
      <c r="R41" s="8"/>
      <c r="S41" s="8"/>
      <c r="T41" s="8"/>
      <c r="U41" s="8"/>
      <c r="V41" s="8"/>
      <c r="W41" s="8"/>
      <c r="X41" s="8"/>
      <c r="Y41" s="8"/>
      <c r="Z41" s="8"/>
    </row>
    <row r="42" spans="1:26" ht="16.5" customHeight="1" x14ac:dyDescent="0.2">
      <c r="A42" s="49"/>
      <c r="B42" s="84" t="s">
        <v>167</v>
      </c>
      <c r="C42" s="80">
        <f t="shared" si="0"/>
        <v>3</v>
      </c>
      <c r="D42" s="81">
        <v>495</v>
      </c>
      <c r="E42" s="82" t="s">
        <v>46</v>
      </c>
      <c r="F42" s="82"/>
      <c r="G42" s="82"/>
      <c r="H42" s="82"/>
      <c r="I42" s="82"/>
      <c r="J42" s="82"/>
      <c r="K42" s="82"/>
      <c r="L42" s="82"/>
      <c r="M42" s="85"/>
      <c r="N42" s="82"/>
      <c r="O42" s="82">
        <v>3</v>
      </c>
      <c r="P42" s="82"/>
      <c r="Q42" s="82"/>
      <c r="R42" s="8"/>
      <c r="S42" s="8"/>
      <c r="T42" s="8"/>
      <c r="U42" s="8"/>
      <c r="V42" s="8"/>
      <c r="W42" s="8"/>
      <c r="X42" s="8"/>
      <c r="Y42" s="8"/>
      <c r="Z42" s="8"/>
    </row>
    <row r="43" spans="1:26" ht="16.5" customHeight="1" x14ac:dyDescent="0.2">
      <c r="A43" s="49"/>
      <c r="B43" s="79" t="s">
        <v>168</v>
      </c>
      <c r="C43" s="80">
        <f t="shared" si="0"/>
        <v>6</v>
      </c>
      <c r="D43" s="81">
        <v>567.6</v>
      </c>
      <c r="E43" s="82" t="s">
        <v>46</v>
      </c>
      <c r="F43" s="82"/>
      <c r="G43" s="82"/>
      <c r="H43" s="82"/>
      <c r="I43" s="82"/>
      <c r="J43" s="82"/>
      <c r="K43" s="82"/>
      <c r="L43" s="82"/>
      <c r="M43" s="85"/>
      <c r="N43" s="82"/>
      <c r="O43" s="82">
        <v>6</v>
      </c>
      <c r="P43" s="82"/>
      <c r="Q43" s="82"/>
      <c r="R43" s="8"/>
      <c r="S43" s="8"/>
      <c r="T43" s="8"/>
      <c r="U43" s="8"/>
      <c r="V43" s="8"/>
      <c r="W43" s="8"/>
      <c r="X43" s="8"/>
      <c r="Y43" s="8"/>
      <c r="Z43" s="8"/>
    </row>
    <row r="44" spans="1:26" ht="16.5" customHeight="1" x14ac:dyDescent="0.2">
      <c r="A44" s="49"/>
      <c r="B44" s="79" t="s">
        <v>169</v>
      </c>
      <c r="C44" s="80">
        <f t="shared" si="0"/>
        <v>24</v>
      </c>
      <c r="D44" s="81">
        <v>3273.6000000000004</v>
      </c>
      <c r="E44" s="82" t="s">
        <v>136</v>
      </c>
      <c r="F44" s="82"/>
      <c r="G44" s="82"/>
      <c r="H44" s="82"/>
      <c r="I44" s="82"/>
      <c r="J44" s="82"/>
      <c r="K44" s="82"/>
      <c r="L44" s="82"/>
      <c r="M44" s="85"/>
      <c r="N44" s="82"/>
      <c r="O44" s="82">
        <v>24</v>
      </c>
      <c r="P44" s="82"/>
      <c r="Q44" s="82"/>
      <c r="R44" s="8"/>
      <c r="S44" s="8"/>
      <c r="T44" s="8"/>
      <c r="U44" s="8"/>
      <c r="V44" s="8"/>
      <c r="W44" s="8"/>
      <c r="X44" s="8"/>
      <c r="Y44" s="8"/>
      <c r="Z44" s="8"/>
    </row>
    <row r="45" spans="1:26" ht="16.5" customHeight="1" x14ac:dyDescent="0.2">
      <c r="A45" s="49"/>
      <c r="B45" s="84" t="s">
        <v>170</v>
      </c>
      <c r="C45" s="80">
        <f t="shared" si="0"/>
        <v>6</v>
      </c>
      <c r="D45" s="81">
        <v>2640.0000000000005</v>
      </c>
      <c r="E45" s="82" t="s">
        <v>136</v>
      </c>
      <c r="F45" s="82"/>
      <c r="G45" s="82"/>
      <c r="H45" s="82"/>
      <c r="I45" s="82"/>
      <c r="J45" s="82"/>
      <c r="K45" s="82"/>
      <c r="L45" s="82"/>
      <c r="M45" s="85"/>
      <c r="N45" s="82"/>
      <c r="O45" s="82">
        <v>6</v>
      </c>
      <c r="P45" s="82"/>
      <c r="Q45" s="82"/>
      <c r="R45" s="8"/>
      <c r="S45" s="8"/>
      <c r="T45" s="8"/>
      <c r="U45" s="8"/>
      <c r="V45" s="8"/>
      <c r="W45" s="8"/>
      <c r="X45" s="8"/>
      <c r="Y45" s="8"/>
      <c r="Z45" s="8"/>
    </row>
    <row r="46" spans="1:26" ht="16.5" customHeight="1" x14ac:dyDescent="0.2">
      <c r="A46" s="49"/>
      <c r="B46" s="84" t="s">
        <v>171</v>
      </c>
      <c r="C46" s="80">
        <f t="shared" si="0"/>
        <v>15</v>
      </c>
      <c r="D46" s="81">
        <v>1237.5</v>
      </c>
      <c r="E46" s="82" t="s">
        <v>136</v>
      </c>
      <c r="F46" s="82"/>
      <c r="G46" s="82"/>
      <c r="H46" s="82"/>
      <c r="I46" s="82"/>
      <c r="J46" s="82"/>
      <c r="K46" s="82"/>
      <c r="L46" s="82"/>
      <c r="M46" s="85"/>
      <c r="N46" s="82"/>
      <c r="O46" s="82">
        <v>15</v>
      </c>
      <c r="P46" s="82"/>
      <c r="Q46" s="82"/>
      <c r="R46" s="8"/>
      <c r="S46" s="8"/>
      <c r="T46" s="8"/>
      <c r="U46" s="8"/>
      <c r="V46" s="8"/>
      <c r="W46" s="8"/>
      <c r="X46" s="8"/>
      <c r="Y46" s="8"/>
      <c r="Z46" s="8"/>
    </row>
    <row r="47" spans="1:26" ht="16.5" customHeight="1" x14ac:dyDescent="0.2">
      <c r="A47" s="49"/>
      <c r="B47" s="79" t="s">
        <v>172</v>
      </c>
      <c r="C47" s="80">
        <f t="shared" si="0"/>
        <v>3</v>
      </c>
      <c r="D47" s="81">
        <v>99</v>
      </c>
      <c r="E47" s="82" t="s">
        <v>136</v>
      </c>
      <c r="F47" s="82"/>
      <c r="G47" s="82"/>
      <c r="H47" s="82"/>
      <c r="I47" s="82"/>
      <c r="J47" s="82"/>
      <c r="K47" s="82"/>
      <c r="L47" s="82"/>
      <c r="M47" s="85"/>
      <c r="N47" s="82"/>
      <c r="O47" s="82">
        <v>3</v>
      </c>
      <c r="P47" s="82"/>
      <c r="Q47" s="82"/>
      <c r="R47" s="8"/>
      <c r="S47" s="8"/>
      <c r="T47" s="8"/>
      <c r="U47" s="8"/>
      <c r="V47" s="8"/>
      <c r="W47" s="8"/>
      <c r="X47" s="8"/>
      <c r="Y47" s="8"/>
      <c r="Z47" s="8"/>
    </row>
    <row r="48" spans="1:26" ht="16.5" customHeight="1" x14ac:dyDescent="0.2">
      <c r="A48" s="49"/>
      <c r="B48" s="79" t="s">
        <v>173</v>
      </c>
      <c r="C48" s="80">
        <f t="shared" si="0"/>
        <v>3</v>
      </c>
      <c r="D48" s="81">
        <v>495</v>
      </c>
      <c r="E48" s="82" t="s">
        <v>136</v>
      </c>
      <c r="F48" s="82"/>
      <c r="G48" s="82"/>
      <c r="H48" s="82"/>
      <c r="I48" s="82"/>
      <c r="J48" s="82"/>
      <c r="K48" s="82"/>
      <c r="L48" s="82"/>
      <c r="M48" s="85"/>
      <c r="N48" s="82"/>
      <c r="O48" s="82">
        <v>3</v>
      </c>
      <c r="P48" s="82"/>
      <c r="Q48" s="82"/>
      <c r="R48" s="8"/>
      <c r="S48" s="8"/>
      <c r="T48" s="8"/>
      <c r="U48" s="8"/>
      <c r="V48" s="8"/>
      <c r="W48" s="8"/>
      <c r="X48" s="8"/>
      <c r="Y48" s="8"/>
      <c r="Z48" s="8"/>
    </row>
    <row r="49" spans="1:26" ht="16.5" customHeight="1" x14ac:dyDescent="0.2">
      <c r="A49" s="49"/>
      <c r="B49" s="79" t="s">
        <v>174</v>
      </c>
      <c r="C49" s="80">
        <f t="shared" si="0"/>
        <v>6</v>
      </c>
      <c r="D49" s="81">
        <v>330.00000000000006</v>
      </c>
      <c r="E49" s="82" t="s">
        <v>136</v>
      </c>
      <c r="F49" s="82"/>
      <c r="G49" s="82"/>
      <c r="H49" s="82"/>
      <c r="I49" s="82"/>
      <c r="J49" s="82"/>
      <c r="K49" s="82"/>
      <c r="L49" s="82"/>
      <c r="M49" s="85"/>
      <c r="N49" s="82"/>
      <c r="O49" s="82">
        <v>6</v>
      </c>
      <c r="P49" s="82"/>
      <c r="Q49" s="82"/>
      <c r="R49" s="8"/>
      <c r="S49" s="8"/>
      <c r="T49" s="8"/>
      <c r="U49" s="8"/>
      <c r="V49" s="8"/>
      <c r="W49" s="8"/>
      <c r="X49" s="8"/>
      <c r="Y49" s="8"/>
      <c r="Z49" s="8"/>
    </row>
    <row r="50" spans="1:26" ht="16.5" customHeight="1" x14ac:dyDescent="0.2">
      <c r="A50" s="49"/>
      <c r="B50" s="84" t="s">
        <v>175</v>
      </c>
      <c r="C50" s="80">
        <f t="shared" si="0"/>
        <v>36</v>
      </c>
      <c r="D50" s="81">
        <v>3168</v>
      </c>
      <c r="E50" s="82" t="s">
        <v>136</v>
      </c>
      <c r="F50" s="82"/>
      <c r="G50" s="82"/>
      <c r="H50" s="82"/>
      <c r="I50" s="82"/>
      <c r="J50" s="82"/>
      <c r="K50" s="82"/>
      <c r="L50" s="82"/>
      <c r="M50" s="85"/>
      <c r="N50" s="82"/>
      <c r="O50" s="82">
        <v>36</v>
      </c>
      <c r="P50" s="82"/>
      <c r="Q50" s="82"/>
      <c r="R50" s="8"/>
      <c r="S50" s="8"/>
      <c r="T50" s="8"/>
      <c r="U50" s="8"/>
      <c r="V50" s="8"/>
      <c r="W50" s="8"/>
      <c r="X50" s="8"/>
      <c r="Y50" s="8"/>
      <c r="Z50" s="8"/>
    </row>
    <row r="51" spans="1:26" ht="16.5" customHeight="1" x14ac:dyDescent="0.2">
      <c r="A51" s="49"/>
      <c r="B51" s="84" t="s">
        <v>176</v>
      </c>
      <c r="C51" s="80">
        <f t="shared" si="0"/>
        <v>11</v>
      </c>
      <c r="D51" s="81">
        <v>5500</v>
      </c>
      <c r="E51" s="82" t="s">
        <v>136</v>
      </c>
      <c r="F51" s="82"/>
      <c r="G51" s="82"/>
      <c r="H51" s="82"/>
      <c r="I51" s="82"/>
      <c r="J51" s="82"/>
      <c r="K51" s="82"/>
      <c r="L51" s="82"/>
      <c r="M51" s="85"/>
      <c r="N51" s="82"/>
      <c r="O51" s="82">
        <v>11</v>
      </c>
      <c r="P51" s="82"/>
      <c r="Q51" s="82"/>
      <c r="R51" s="8"/>
      <c r="S51" s="8"/>
      <c r="T51" s="8"/>
      <c r="U51" s="8"/>
      <c r="V51" s="8"/>
      <c r="W51" s="8"/>
      <c r="X51" s="8"/>
      <c r="Y51" s="8"/>
      <c r="Z51" s="8"/>
    </row>
    <row r="52" spans="1:26" ht="16.5" customHeight="1" x14ac:dyDescent="0.2">
      <c r="A52" s="49"/>
      <c r="B52" s="84" t="s">
        <v>177</v>
      </c>
      <c r="C52" s="80">
        <f t="shared" si="0"/>
        <v>3</v>
      </c>
      <c r="D52" s="81">
        <v>165.00000000000003</v>
      </c>
      <c r="E52" s="82" t="s">
        <v>136</v>
      </c>
      <c r="F52" s="82"/>
      <c r="G52" s="82"/>
      <c r="H52" s="82"/>
      <c r="I52" s="82"/>
      <c r="J52" s="82"/>
      <c r="K52" s="82"/>
      <c r="L52" s="82"/>
      <c r="M52" s="85"/>
      <c r="N52" s="82"/>
      <c r="O52" s="82">
        <v>3</v>
      </c>
      <c r="P52" s="82"/>
      <c r="Q52" s="82"/>
      <c r="R52" s="8"/>
      <c r="S52" s="8"/>
      <c r="T52" s="8"/>
      <c r="U52" s="8"/>
      <c r="V52" s="8"/>
      <c r="W52" s="8"/>
      <c r="X52" s="8"/>
      <c r="Y52" s="8"/>
      <c r="Z52" s="8"/>
    </row>
    <row r="53" spans="1:26" ht="16.5" customHeight="1" x14ac:dyDescent="0.2">
      <c r="A53" s="49"/>
      <c r="B53" s="84" t="s">
        <v>178</v>
      </c>
      <c r="C53" s="80">
        <f t="shared" si="0"/>
        <v>3</v>
      </c>
      <c r="D53" s="81">
        <v>165.00000000000003</v>
      </c>
      <c r="E53" s="82" t="s">
        <v>136</v>
      </c>
      <c r="F53" s="82"/>
      <c r="G53" s="82"/>
      <c r="H53" s="82"/>
      <c r="I53" s="82"/>
      <c r="J53" s="82"/>
      <c r="K53" s="82"/>
      <c r="L53" s="82"/>
      <c r="M53" s="85"/>
      <c r="N53" s="82"/>
      <c r="O53" s="82">
        <v>3</v>
      </c>
      <c r="P53" s="82"/>
      <c r="Q53" s="82"/>
      <c r="R53" s="8"/>
      <c r="S53" s="8"/>
      <c r="T53" s="8"/>
      <c r="U53" s="8"/>
      <c r="V53" s="8"/>
      <c r="W53" s="8"/>
      <c r="X53" s="8"/>
      <c r="Y53" s="8"/>
      <c r="Z53" s="8"/>
    </row>
    <row r="54" spans="1:26" ht="16.5" customHeight="1" x14ac:dyDescent="0.2">
      <c r="A54" s="49"/>
      <c r="B54" s="84" t="s">
        <v>179</v>
      </c>
      <c r="C54" s="80">
        <f t="shared" si="0"/>
        <v>3</v>
      </c>
      <c r="D54" s="81">
        <v>660.00000000000011</v>
      </c>
      <c r="E54" s="82" t="s">
        <v>136</v>
      </c>
      <c r="F54" s="82"/>
      <c r="G54" s="82"/>
      <c r="H54" s="82"/>
      <c r="I54" s="82"/>
      <c r="J54" s="82"/>
      <c r="K54" s="82"/>
      <c r="L54" s="82"/>
      <c r="M54" s="85"/>
      <c r="N54" s="82"/>
      <c r="O54" s="82">
        <v>3</v>
      </c>
      <c r="P54" s="82"/>
      <c r="Q54" s="82"/>
      <c r="R54" s="8"/>
      <c r="S54" s="8"/>
      <c r="T54" s="8"/>
      <c r="U54" s="8"/>
      <c r="V54" s="8"/>
      <c r="W54" s="8"/>
      <c r="X54" s="8"/>
      <c r="Y54" s="8"/>
      <c r="Z54" s="8"/>
    </row>
    <row r="55" spans="1:26" ht="16.5" customHeight="1" x14ac:dyDescent="0.2">
      <c r="A55" s="49"/>
      <c r="B55" s="79" t="s">
        <v>180</v>
      </c>
      <c r="C55" s="80">
        <f t="shared" si="0"/>
        <v>3</v>
      </c>
      <c r="D55" s="81">
        <v>115.5</v>
      </c>
      <c r="E55" s="82" t="s">
        <v>136</v>
      </c>
      <c r="F55" s="82"/>
      <c r="G55" s="82"/>
      <c r="H55" s="82"/>
      <c r="I55" s="82"/>
      <c r="J55" s="82"/>
      <c r="K55" s="82"/>
      <c r="L55" s="82"/>
      <c r="M55" s="85"/>
      <c r="N55" s="82"/>
      <c r="O55" s="82">
        <v>3</v>
      </c>
      <c r="P55" s="82"/>
      <c r="Q55" s="82"/>
      <c r="R55" s="8"/>
      <c r="S55" s="8"/>
      <c r="T55" s="8"/>
      <c r="U55" s="8"/>
      <c r="V55" s="8"/>
      <c r="W55" s="8"/>
      <c r="X55" s="8"/>
      <c r="Y55" s="8"/>
      <c r="Z55" s="8"/>
    </row>
    <row r="56" spans="1:26" ht="16.5" customHeight="1" x14ac:dyDescent="0.2">
      <c r="A56" s="49"/>
      <c r="B56" s="79" t="s">
        <v>181</v>
      </c>
      <c r="C56" s="80">
        <f t="shared" si="0"/>
        <v>15</v>
      </c>
      <c r="D56" s="81">
        <v>1072.5</v>
      </c>
      <c r="E56" s="82" t="s">
        <v>136</v>
      </c>
      <c r="F56" s="82"/>
      <c r="G56" s="82"/>
      <c r="H56" s="82"/>
      <c r="I56" s="82"/>
      <c r="J56" s="82"/>
      <c r="K56" s="82"/>
      <c r="L56" s="82"/>
      <c r="M56" s="85"/>
      <c r="N56" s="82"/>
      <c r="O56" s="82">
        <v>15</v>
      </c>
      <c r="P56" s="82"/>
      <c r="Q56" s="82"/>
      <c r="R56" s="8"/>
      <c r="S56" s="8"/>
      <c r="T56" s="8"/>
      <c r="U56" s="8"/>
      <c r="V56" s="8"/>
      <c r="W56" s="8"/>
      <c r="X56" s="8"/>
      <c r="Y56" s="8"/>
      <c r="Z56" s="8"/>
    </row>
    <row r="57" spans="1:26" ht="25.5" customHeight="1" x14ac:dyDescent="0.2">
      <c r="A57" s="49"/>
      <c r="B57" s="88" t="s">
        <v>182</v>
      </c>
      <c r="C57" s="80">
        <f t="shared" si="0"/>
        <v>3</v>
      </c>
      <c r="D57" s="81">
        <v>990</v>
      </c>
      <c r="E57" s="82" t="s">
        <v>136</v>
      </c>
      <c r="F57" s="82"/>
      <c r="G57" s="82"/>
      <c r="H57" s="82"/>
      <c r="I57" s="82"/>
      <c r="J57" s="82"/>
      <c r="K57" s="82"/>
      <c r="L57" s="82"/>
      <c r="M57" s="85"/>
      <c r="N57" s="82"/>
      <c r="O57" s="82">
        <v>3</v>
      </c>
      <c r="P57" s="82"/>
      <c r="Q57" s="82"/>
      <c r="R57" s="8"/>
      <c r="S57" s="8"/>
      <c r="T57" s="8"/>
      <c r="U57" s="8"/>
      <c r="V57" s="8"/>
      <c r="W57" s="8"/>
      <c r="X57" s="8"/>
      <c r="Y57" s="8"/>
      <c r="Z57" s="8"/>
    </row>
    <row r="58" spans="1:26" ht="16.5" customHeight="1" x14ac:dyDescent="0.2">
      <c r="A58" s="49"/>
      <c r="B58" s="84" t="s">
        <v>183</v>
      </c>
      <c r="C58" s="80">
        <f t="shared" si="0"/>
        <v>18</v>
      </c>
      <c r="D58" s="81">
        <v>495.00000000000006</v>
      </c>
      <c r="E58" s="82" t="s">
        <v>136</v>
      </c>
      <c r="F58" s="82"/>
      <c r="G58" s="82"/>
      <c r="H58" s="82"/>
      <c r="I58" s="82"/>
      <c r="J58" s="82"/>
      <c r="K58" s="82"/>
      <c r="L58" s="82"/>
      <c r="M58" s="85"/>
      <c r="N58" s="82"/>
      <c r="O58" s="82">
        <v>18</v>
      </c>
      <c r="P58" s="82"/>
      <c r="Q58" s="82"/>
      <c r="R58" s="8"/>
      <c r="S58" s="8"/>
      <c r="T58" s="8"/>
      <c r="U58" s="8"/>
      <c r="V58" s="8"/>
      <c r="W58" s="8"/>
      <c r="X58" s="8"/>
      <c r="Y58" s="8"/>
      <c r="Z58" s="8"/>
    </row>
    <row r="59" spans="1:26" ht="16.5" customHeight="1" x14ac:dyDescent="0.2">
      <c r="A59" s="49"/>
      <c r="B59" s="79" t="s">
        <v>184</v>
      </c>
      <c r="C59" s="80">
        <f t="shared" si="0"/>
        <v>15</v>
      </c>
      <c r="D59" s="81">
        <v>247.5</v>
      </c>
      <c r="E59" s="82" t="s">
        <v>136</v>
      </c>
      <c r="F59" s="82"/>
      <c r="G59" s="82"/>
      <c r="H59" s="82"/>
      <c r="I59" s="82"/>
      <c r="J59" s="82"/>
      <c r="K59" s="82"/>
      <c r="L59" s="82"/>
      <c r="M59" s="85"/>
      <c r="N59" s="82"/>
      <c r="O59" s="82">
        <v>15</v>
      </c>
      <c r="P59" s="82"/>
      <c r="Q59" s="82"/>
      <c r="R59" s="8"/>
      <c r="S59" s="8"/>
      <c r="T59" s="8"/>
      <c r="U59" s="8"/>
      <c r="V59" s="8"/>
      <c r="W59" s="8"/>
      <c r="X59" s="8"/>
      <c r="Y59" s="8"/>
      <c r="Z59" s="8"/>
    </row>
    <row r="60" spans="1:26" ht="16.5" customHeight="1" x14ac:dyDescent="0.2">
      <c r="A60" s="49"/>
      <c r="B60" s="89" t="s">
        <v>185</v>
      </c>
      <c r="C60" s="80">
        <f t="shared" si="0"/>
        <v>12</v>
      </c>
      <c r="D60" s="81">
        <v>330.00000000000006</v>
      </c>
      <c r="E60" s="82" t="s">
        <v>136</v>
      </c>
      <c r="F60" s="82"/>
      <c r="G60" s="82"/>
      <c r="H60" s="82"/>
      <c r="I60" s="82"/>
      <c r="J60" s="82"/>
      <c r="K60" s="82"/>
      <c r="L60" s="82"/>
      <c r="M60" s="85"/>
      <c r="N60" s="82"/>
      <c r="O60" s="82">
        <v>12</v>
      </c>
      <c r="P60" s="82"/>
      <c r="Q60" s="82"/>
      <c r="R60" s="8"/>
      <c r="S60" s="8"/>
      <c r="T60" s="8"/>
      <c r="U60" s="8"/>
      <c r="V60" s="8"/>
      <c r="W60" s="8"/>
      <c r="X60" s="8"/>
      <c r="Y60" s="8"/>
      <c r="Z60" s="8"/>
    </row>
    <row r="61" spans="1:26" ht="16.5" customHeight="1" x14ac:dyDescent="0.2">
      <c r="A61" s="49"/>
      <c r="B61" s="79" t="s">
        <v>186</v>
      </c>
      <c r="C61" s="80">
        <f t="shared" si="0"/>
        <v>3</v>
      </c>
      <c r="D61" s="81">
        <v>115.5</v>
      </c>
      <c r="E61" s="82" t="s">
        <v>136</v>
      </c>
      <c r="F61" s="82"/>
      <c r="G61" s="82"/>
      <c r="H61" s="82"/>
      <c r="I61" s="82"/>
      <c r="J61" s="82"/>
      <c r="K61" s="82"/>
      <c r="L61" s="82"/>
      <c r="M61" s="85"/>
      <c r="N61" s="82"/>
      <c r="O61" s="82">
        <v>3</v>
      </c>
      <c r="P61" s="82"/>
      <c r="Q61" s="82"/>
      <c r="R61" s="8"/>
      <c r="S61" s="8"/>
      <c r="T61" s="8"/>
      <c r="U61" s="8"/>
      <c r="V61" s="8"/>
      <c r="W61" s="8"/>
      <c r="X61" s="8"/>
      <c r="Y61" s="8"/>
      <c r="Z61" s="8"/>
    </row>
    <row r="62" spans="1:26" ht="16.5" customHeight="1" x14ac:dyDescent="0.2">
      <c r="A62" s="49"/>
      <c r="B62" s="79" t="s">
        <v>187</v>
      </c>
      <c r="C62" s="80">
        <f t="shared" si="0"/>
        <v>3</v>
      </c>
      <c r="D62" s="81">
        <v>2640.0000000000005</v>
      </c>
      <c r="E62" s="82" t="s">
        <v>46</v>
      </c>
      <c r="F62" s="82"/>
      <c r="G62" s="82"/>
      <c r="H62" s="82"/>
      <c r="I62" s="82"/>
      <c r="J62" s="82"/>
      <c r="K62" s="82"/>
      <c r="L62" s="82"/>
      <c r="M62" s="85"/>
      <c r="N62" s="82"/>
      <c r="O62" s="82">
        <v>3</v>
      </c>
      <c r="P62" s="82"/>
      <c r="Q62" s="82"/>
      <c r="R62" s="8"/>
      <c r="S62" s="8"/>
      <c r="T62" s="8"/>
      <c r="U62" s="8"/>
      <c r="V62" s="8"/>
      <c r="W62" s="8"/>
      <c r="X62" s="8"/>
      <c r="Y62" s="8"/>
      <c r="Z62" s="8"/>
    </row>
    <row r="63" spans="1:26" ht="16.5" customHeight="1" x14ac:dyDescent="0.2">
      <c r="A63" s="49"/>
      <c r="B63" s="76" t="s">
        <v>102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8"/>
      <c r="N63" s="77"/>
      <c r="O63" s="77"/>
      <c r="P63" s="77"/>
      <c r="Q63" s="77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 x14ac:dyDescent="0.2">
      <c r="A64" s="49"/>
      <c r="B64" s="90" t="s">
        <v>188</v>
      </c>
      <c r="C64" s="80">
        <f t="shared" ref="C64:C102" si="1">SUM(F64:Q64)</f>
        <v>90</v>
      </c>
      <c r="D64" s="81">
        <v>9900.0000000000018</v>
      </c>
      <c r="E64" s="82" t="s">
        <v>55</v>
      </c>
      <c r="F64" s="82"/>
      <c r="G64" s="82"/>
      <c r="H64" s="82"/>
      <c r="I64" s="82"/>
      <c r="J64" s="82"/>
      <c r="K64" s="82"/>
      <c r="L64" s="82"/>
      <c r="M64" s="85"/>
      <c r="N64" s="82"/>
      <c r="O64" s="82">
        <v>90</v>
      </c>
      <c r="P64" s="82"/>
      <c r="Q64" s="82"/>
      <c r="R64" s="8"/>
      <c r="S64" s="8"/>
      <c r="T64" s="8"/>
      <c r="U64" s="8"/>
      <c r="V64" s="8"/>
      <c r="W64" s="8"/>
      <c r="X64" s="8"/>
      <c r="Y64" s="8"/>
      <c r="Z64" s="8"/>
    </row>
    <row r="65" spans="1:26" ht="16.5" customHeight="1" x14ac:dyDescent="0.2">
      <c r="A65" s="49"/>
      <c r="B65" s="90" t="s">
        <v>189</v>
      </c>
      <c r="C65" s="80">
        <f t="shared" si="1"/>
        <v>90</v>
      </c>
      <c r="D65" s="81">
        <v>9900.0000000000018</v>
      </c>
      <c r="E65" s="82" t="s">
        <v>55</v>
      </c>
      <c r="F65" s="82"/>
      <c r="G65" s="82"/>
      <c r="H65" s="82"/>
      <c r="I65" s="82"/>
      <c r="J65" s="82"/>
      <c r="K65" s="82"/>
      <c r="L65" s="82"/>
      <c r="M65" s="85"/>
      <c r="N65" s="82"/>
      <c r="O65" s="82">
        <v>90</v>
      </c>
      <c r="P65" s="82"/>
      <c r="Q65" s="82"/>
      <c r="R65" s="8"/>
      <c r="S65" s="8"/>
      <c r="T65" s="8"/>
      <c r="U65" s="8"/>
      <c r="V65" s="8"/>
      <c r="W65" s="8"/>
      <c r="X65" s="8"/>
      <c r="Y65" s="8"/>
      <c r="Z65" s="8"/>
    </row>
    <row r="66" spans="1:26" ht="16.5" customHeight="1" x14ac:dyDescent="0.2">
      <c r="A66" s="49"/>
      <c r="B66" s="90" t="s">
        <v>190</v>
      </c>
      <c r="C66" s="80">
        <f t="shared" si="1"/>
        <v>150</v>
      </c>
      <c r="D66" s="81">
        <v>8250.0000000000018</v>
      </c>
      <c r="E66" s="82" t="s">
        <v>136</v>
      </c>
      <c r="F66" s="82"/>
      <c r="G66" s="82"/>
      <c r="H66" s="82"/>
      <c r="I66" s="82"/>
      <c r="J66" s="82"/>
      <c r="K66" s="82"/>
      <c r="L66" s="82"/>
      <c r="M66" s="85"/>
      <c r="N66" s="82"/>
      <c r="O66" s="82">
        <v>150</v>
      </c>
      <c r="P66" s="82"/>
      <c r="Q66" s="82"/>
      <c r="R66" s="8"/>
      <c r="S66" s="8"/>
      <c r="T66" s="8"/>
      <c r="U66" s="8"/>
      <c r="V66" s="8"/>
      <c r="W66" s="8"/>
      <c r="X66" s="8"/>
      <c r="Y66" s="8"/>
      <c r="Z66" s="8"/>
    </row>
    <row r="67" spans="1:26" ht="16.5" customHeight="1" x14ac:dyDescent="0.2">
      <c r="A67" s="49"/>
      <c r="B67" s="90" t="s">
        <v>191</v>
      </c>
      <c r="C67" s="80">
        <f t="shared" si="1"/>
        <v>80</v>
      </c>
      <c r="D67" s="81">
        <v>22000</v>
      </c>
      <c r="E67" s="82" t="s">
        <v>46</v>
      </c>
      <c r="F67" s="82"/>
      <c r="G67" s="82"/>
      <c r="H67" s="82"/>
      <c r="I67" s="82"/>
      <c r="J67" s="82"/>
      <c r="K67" s="82"/>
      <c r="L67" s="82"/>
      <c r="M67" s="83"/>
      <c r="N67" s="82"/>
      <c r="O67" s="82">
        <v>80</v>
      </c>
      <c r="P67" s="82"/>
      <c r="Q67" s="82"/>
      <c r="R67" s="8"/>
      <c r="S67" s="8"/>
      <c r="T67" s="8"/>
      <c r="U67" s="8"/>
      <c r="V67" s="8"/>
      <c r="W67" s="8"/>
      <c r="X67" s="8"/>
      <c r="Y67" s="8"/>
      <c r="Z67" s="8"/>
    </row>
    <row r="68" spans="1:26" ht="16.5" customHeight="1" x14ac:dyDescent="0.2">
      <c r="A68" s="49"/>
      <c r="B68" s="90" t="s">
        <v>192</v>
      </c>
      <c r="C68" s="80">
        <f t="shared" si="1"/>
        <v>50</v>
      </c>
      <c r="D68" s="81">
        <v>3850</v>
      </c>
      <c r="E68" s="82" t="s">
        <v>55</v>
      </c>
      <c r="F68" s="82"/>
      <c r="G68" s="82"/>
      <c r="H68" s="82"/>
      <c r="I68" s="36"/>
      <c r="J68" s="82"/>
      <c r="K68" s="82"/>
      <c r="L68" s="82"/>
      <c r="M68" s="85"/>
      <c r="N68" s="82"/>
      <c r="O68" s="82">
        <v>50</v>
      </c>
      <c r="P68" s="82"/>
      <c r="Q68" s="82"/>
      <c r="R68" s="8"/>
      <c r="S68" s="8"/>
      <c r="T68" s="8"/>
      <c r="U68" s="8"/>
      <c r="V68" s="8"/>
      <c r="W68" s="8"/>
      <c r="X68" s="8"/>
      <c r="Y68" s="8"/>
      <c r="Z68" s="8"/>
    </row>
    <row r="69" spans="1:26" ht="23.25" customHeight="1" x14ac:dyDescent="0.2">
      <c r="A69" s="49"/>
      <c r="B69" s="91" t="s">
        <v>193</v>
      </c>
      <c r="C69" s="80">
        <f t="shared" si="1"/>
        <v>15</v>
      </c>
      <c r="D69" s="81">
        <v>29700.000000000004</v>
      </c>
      <c r="E69" s="82" t="s">
        <v>55</v>
      </c>
      <c r="F69" s="82"/>
      <c r="G69" s="82"/>
      <c r="H69" s="82"/>
      <c r="I69" s="82"/>
      <c r="J69" s="82"/>
      <c r="K69" s="82"/>
      <c r="L69" s="82"/>
      <c r="M69" s="85"/>
      <c r="N69" s="82"/>
      <c r="O69" s="82">
        <v>15</v>
      </c>
      <c r="P69" s="82"/>
      <c r="Q69" s="82"/>
      <c r="R69" s="8"/>
      <c r="S69" s="8"/>
      <c r="T69" s="8"/>
      <c r="U69" s="8"/>
      <c r="V69" s="8"/>
      <c r="W69" s="8"/>
      <c r="X69" s="8"/>
      <c r="Y69" s="8"/>
      <c r="Z69" s="8"/>
    </row>
    <row r="70" spans="1:26" ht="16.5" customHeight="1" x14ac:dyDescent="0.2">
      <c r="A70" s="49"/>
      <c r="B70" s="90" t="s">
        <v>194</v>
      </c>
      <c r="C70" s="80">
        <f t="shared" si="1"/>
        <v>18</v>
      </c>
      <c r="D70" s="81">
        <v>1683.0000000000002</v>
      </c>
      <c r="E70" s="82" t="s">
        <v>46</v>
      </c>
      <c r="F70" s="82"/>
      <c r="G70" s="82"/>
      <c r="H70" s="82"/>
      <c r="I70" s="82"/>
      <c r="J70" s="82"/>
      <c r="K70" s="82"/>
      <c r="L70" s="82"/>
      <c r="M70" s="85"/>
      <c r="N70" s="82"/>
      <c r="O70" s="82">
        <v>18</v>
      </c>
      <c r="P70" s="82"/>
      <c r="Q70" s="82"/>
      <c r="R70" s="8"/>
      <c r="S70" s="8"/>
      <c r="T70" s="8"/>
      <c r="U70" s="8"/>
      <c r="V70" s="8"/>
      <c r="W70" s="8"/>
      <c r="X70" s="8"/>
      <c r="Y70" s="8"/>
      <c r="Z70" s="8"/>
    </row>
    <row r="71" spans="1:26" ht="16.5" customHeight="1" x14ac:dyDescent="0.2">
      <c r="A71" s="49"/>
      <c r="B71" s="90" t="s">
        <v>195</v>
      </c>
      <c r="C71" s="80">
        <f t="shared" si="1"/>
        <v>10</v>
      </c>
      <c r="D71" s="81">
        <v>275.00000000000006</v>
      </c>
      <c r="E71" s="82" t="s">
        <v>46</v>
      </c>
      <c r="F71" s="82">
        <v>5</v>
      </c>
      <c r="G71" s="82"/>
      <c r="H71" s="82"/>
      <c r="I71" s="82"/>
      <c r="J71" s="82"/>
      <c r="K71" s="82"/>
      <c r="L71" s="82"/>
      <c r="M71" s="85"/>
      <c r="N71" s="82"/>
      <c r="O71" s="82">
        <v>5</v>
      </c>
      <c r="P71" s="82"/>
      <c r="Q71" s="82"/>
      <c r="R71" s="8"/>
      <c r="S71" s="8"/>
      <c r="T71" s="8"/>
      <c r="U71" s="8"/>
      <c r="V71" s="8"/>
      <c r="W71" s="8"/>
      <c r="X71" s="8"/>
      <c r="Y71" s="8"/>
      <c r="Z71" s="8"/>
    </row>
    <row r="72" spans="1:26" ht="16.5" customHeight="1" x14ac:dyDescent="0.2">
      <c r="A72" s="49"/>
      <c r="B72" s="90" t="s">
        <v>196</v>
      </c>
      <c r="C72" s="80">
        <f t="shared" si="1"/>
        <v>200</v>
      </c>
      <c r="D72" s="81">
        <v>33000</v>
      </c>
      <c r="E72" s="82" t="s">
        <v>46</v>
      </c>
      <c r="F72" s="82"/>
      <c r="G72" s="82"/>
      <c r="H72" s="82"/>
      <c r="I72" s="82"/>
      <c r="J72" s="82"/>
      <c r="K72" s="82"/>
      <c r="L72" s="82"/>
      <c r="M72" s="85"/>
      <c r="N72" s="82"/>
      <c r="O72" s="82">
        <v>200</v>
      </c>
      <c r="P72" s="82"/>
      <c r="Q72" s="82"/>
      <c r="R72" s="8"/>
      <c r="S72" s="8"/>
      <c r="T72" s="8"/>
      <c r="U72" s="8"/>
      <c r="V72" s="8"/>
      <c r="W72" s="8"/>
      <c r="X72" s="8"/>
      <c r="Y72" s="8"/>
      <c r="Z72" s="8"/>
    </row>
    <row r="73" spans="1:26" ht="16.5" customHeight="1" x14ac:dyDescent="0.2">
      <c r="A73" s="49"/>
      <c r="B73" s="90" t="s">
        <v>197</v>
      </c>
      <c r="C73" s="80">
        <f t="shared" si="1"/>
        <v>10</v>
      </c>
      <c r="D73" s="81">
        <v>5500</v>
      </c>
      <c r="E73" s="82" t="s">
        <v>46</v>
      </c>
      <c r="F73" s="82"/>
      <c r="G73" s="82"/>
      <c r="H73" s="82"/>
      <c r="I73" s="82"/>
      <c r="J73" s="82"/>
      <c r="K73" s="82"/>
      <c r="L73" s="82"/>
      <c r="M73" s="83"/>
      <c r="N73" s="82"/>
      <c r="O73" s="82">
        <v>10</v>
      </c>
      <c r="P73" s="82"/>
      <c r="Q73" s="82"/>
      <c r="R73" s="8"/>
      <c r="S73" s="8"/>
      <c r="T73" s="8"/>
      <c r="U73" s="8"/>
      <c r="V73" s="8"/>
      <c r="W73" s="8"/>
      <c r="X73" s="8"/>
      <c r="Y73" s="8"/>
      <c r="Z73" s="8"/>
    </row>
    <row r="74" spans="1:26" ht="16.5" customHeight="1" x14ac:dyDescent="0.2">
      <c r="A74" s="49"/>
      <c r="B74" s="90" t="s">
        <v>198</v>
      </c>
      <c r="C74" s="80">
        <f t="shared" si="1"/>
        <v>3</v>
      </c>
      <c r="D74" s="81">
        <v>16500</v>
      </c>
      <c r="E74" s="82" t="s">
        <v>46</v>
      </c>
      <c r="F74" s="82"/>
      <c r="G74" s="82"/>
      <c r="H74" s="82"/>
      <c r="I74" s="82"/>
      <c r="J74" s="82"/>
      <c r="K74" s="82"/>
      <c r="L74" s="82"/>
      <c r="M74" s="85"/>
      <c r="N74" s="82"/>
      <c r="O74" s="82">
        <v>3</v>
      </c>
      <c r="P74" s="82"/>
      <c r="Q74" s="82"/>
      <c r="R74" s="8"/>
      <c r="S74" s="8"/>
      <c r="T74" s="8"/>
      <c r="U74" s="8"/>
      <c r="V74" s="8"/>
      <c r="W74" s="8"/>
      <c r="X74" s="8"/>
      <c r="Y74" s="8"/>
      <c r="Z74" s="8"/>
    </row>
    <row r="75" spans="1:26" ht="16.5" customHeight="1" x14ac:dyDescent="0.2">
      <c r="A75" s="49"/>
      <c r="B75" s="90" t="s">
        <v>199</v>
      </c>
      <c r="C75" s="80">
        <f t="shared" si="1"/>
        <v>36</v>
      </c>
      <c r="D75" s="81">
        <v>11880</v>
      </c>
      <c r="E75" s="82" t="s">
        <v>55</v>
      </c>
      <c r="F75" s="82"/>
      <c r="G75" s="82"/>
      <c r="H75" s="82"/>
      <c r="I75" s="82"/>
      <c r="J75" s="82"/>
      <c r="K75" s="82"/>
      <c r="L75" s="82"/>
      <c r="M75" s="85"/>
      <c r="N75" s="82"/>
      <c r="O75" s="82">
        <v>36</v>
      </c>
      <c r="P75" s="82"/>
      <c r="Q75" s="82"/>
      <c r="R75" s="8"/>
      <c r="S75" s="8"/>
      <c r="T75" s="8"/>
      <c r="U75" s="8"/>
      <c r="V75" s="8"/>
      <c r="W75" s="8"/>
      <c r="X75" s="8"/>
      <c r="Y75" s="8"/>
      <c r="Z75" s="8"/>
    </row>
    <row r="76" spans="1:26" ht="16.5" customHeight="1" x14ac:dyDescent="0.2">
      <c r="A76" s="49"/>
      <c r="B76" s="90" t="s">
        <v>200</v>
      </c>
      <c r="C76" s="80">
        <f t="shared" si="1"/>
        <v>140</v>
      </c>
      <c r="D76" s="81">
        <v>154000</v>
      </c>
      <c r="E76" s="82" t="s">
        <v>46</v>
      </c>
      <c r="F76" s="82">
        <v>40</v>
      </c>
      <c r="G76" s="82"/>
      <c r="H76" s="82"/>
      <c r="I76" s="82"/>
      <c r="J76" s="82"/>
      <c r="K76" s="82"/>
      <c r="L76" s="82"/>
      <c r="M76" s="83"/>
      <c r="N76" s="82"/>
      <c r="O76" s="82">
        <v>100</v>
      </c>
      <c r="P76" s="82"/>
      <c r="Q76" s="82"/>
      <c r="R76" s="8"/>
      <c r="S76" s="8"/>
      <c r="T76" s="8"/>
      <c r="U76" s="8"/>
      <c r="V76" s="8"/>
      <c r="W76" s="8"/>
      <c r="X76" s="8"/>
      <c r="Y76" s="8"/>
      <c r="Z76" s="8"/>
    </row>
    <row r="77" spans="1:26" ht="16.5" customHeight="1" x14ac:dyDescent="0.2">
      <c r="A77" s="49"/>
      <c r="B77" s="90" t="s">
        <v>201</v>
      </c>
      <c r="C77" s="80">
        <f t="shared" si="1"/>
        <v>9</v>
      </c>
      <c r="D77" s="81">
        <v>742.5</v>
      </c>
      <c r="E77" s="82" t="s">
        <v>55</v>
      </c>
      <c r="F77" s="82"/>
      <c r="G77" s="82"/>
      <c r="H77" s="82"/>
      <c r="I77" s="82"/>
      <c r="J77" s="82"/>
      <c r="K77" s="82"/>
      <c r="L77" s="82"/>
      <c r="M77" s="85"/>
      <c r="N77" s="82"/>
      <c r="O77" s="82">
        <v>9</v>
      </c>
      <c r="P77" s="82"/>
      <c r="Q77" s="82"/>
      <c r="R77" s="8"/>
      <c r="S77" s="8"/>
      <c r="T77" s="8"/>
      <c r="U77" s="8"/>
      <c r="V77" s="8"/>
      <c r="W77" s="8"/>
      <c r="X77" s="8"/>
      <c r="Y77" s="8"/>
      <c r="Z77" s="8"/>
    </row>
    <row r="78" spans="1:26" ht="16.5" customHeight="1" x14ac:dyDescent="0.2">
      <c r="A78" s="49"/>
      <c r="B78" s="90" t="s">
        <v>202</v>
      </c>
      <c r="C78" s="80">
        <f t="shared" si="1"/>
        <v>36</v>
      </c>
      <c r="D78" s="81">
        <v>79200</v>
      </c>
      <c r="E78" s="82" t="s">
        <v>55</v>
      </c>
      <c r="F78" s="82"/>
      <c r="G78" s="82"/>
      <c r="H78" s="82"/>
      <c r="I78" s="82"/>
      <c r="J78" s="82"/>
      <c r="K78" s="82"/>
      <c r="L78" s="82"/>
      <c r="M78" s="85"/>
      <c r="N78" s="82"/>
      <c r="O78" s="82">
        <v>36</v>
      </c>
      <c r="P78" s="82"/>
      <c r="Q78" s="82"/>
      <c r="R78" s="8"/>
      <c r="S78" s="8"/>
      <c r="T78" s="8"/>
      <c r="U78" s="8"/>
      <c r="V78" s="8"/>
      <c r="W78" s="8"/>
      <c r="X78" s="8"/>
      <c r="Y78" s="8"/>
      <c r="Z78" s="8"/>
    </row>
    <row r="79" spans="1:26" ht="16.5" customHeight="1" x14ac:dyDescent="0.2">
      <c r="A79" s="49"/>
      <c r="B79" s="90" t="s">
        <v>203</v>
      </c>
      <c r="C79" s="80">
        <f t="shared" si="1"/>
        <v>8</v>
      </c>
      <c r="D79" s="81">
        <v>1408</v>
      </c>
      <c r="E79" s="82" t="s">
        <v>46</v>
      </c>
      <c r="F79" s="82"/>
      <c r="G79" s="82"/>
      <c r="H79" s="82"/>
      <c r="I79" s="82"/>
      <c r="J79" s="82"/>
      <c r="K79" s="82"/>
      <c r="L79" s="82"/>
      <c r="M79" s="85"/>
      <c r="N79" s="82"/>
      <c r="O79" s="82">
        <v>8</v>
      </c>
      <c r="P79" s="82"/>
      <c r="Q79" s="82"/>
      <c r="R79" s="8"/>
      <c r="S79" s="8"/>
      <c r="T79" s="8"/>
      <c r="U79" s="8"/>
      <c r="V79" s="8"/>
      <c r="W79" s="8"/>
      <c r="X79" s="8"/>
      <c r="Y79" s="8"/>
      <c r="Z79" s="8"/>
    </row>
    <row r="80" spans="1:26" ht="16.5" customHeight="1" x14ac:dyDescent="0.2">
      <c r="A80" s="49"/>
      <c r="B80" s="90" t="s">
        <v>204</v>
      </c>
      <c r="C80" s="80">
        <f t="shared" si="1"/>
        <v>18</v>
      </c>
      <c r="D80" s="81">
        <v>3168</v>
      </c>
      <c r="E80" s="82" t="s">
        <v>46</v>
      </c>
      <c r="F80" s="82"/>
      <c r="G80" s="82"/>
      <c r="H80" s="82"/>
      <c r="I80" s="82"/>
      <c r="J80" s="82"/>
      <c r="K80" s="82"/>
      <c r="L80" s="82"/>
      <c r="M80" s="85"/>
      <c r="N80" s="82"/>
      <c r="O80" s="82">
        <v>18</v>
      </c>
      <c r="P80" s="82"/>
      <c r="Q80" s="82"/>
      <c r="R80" s="8"/>
      <c r="S80" s="8"/>
      <c r="T80" s="8"/>
      <c r="U80" s="8"/>
      <c r="V80" s="8"/>
      <c r="W80" s="8"/>
      <c r="X80" s="8"/>
      <c r="Y80" s="8"/>
      <c r="Z80" s="8"/>
    </row>
    <row r="81" spans="1:26" ht="16.5" customHeight="1" x14ac:dyDescent="0.2">
      <c r="A81" s="49"/>
      <c r="B81" s="90" t="s">
        <v>205</v>
      </c>
      <c r="C81" s="80">
        <f t="shared" si="1"/>
        <v>4</v>
      </c>
      <c r="D81" s="81">
        <v>13200.000000000002</v>
      </c>
      <c r="E81" s="82" t="s">
        <v>46</v>
      </c>
      <c r="F81" s="82"/>
      <c r="G81" s="82"/>
      <c r="H81" s="82"/>
      <c r="I81" s="82"/>
      <c r="J81" s="82"/>
      <c r="K81" s="82"/>
      <c r="L81" s="82"/>
      <c r="M81" s="85"/>
      <c r="N81" s="82"/>
      <c r="O81" s="82">
        <v>4</v>
      </c>
      <c r="P81" s="82"/>
      <c r="Q81" s="82"/>
      <c r="R81" s="8"/>
      <c r="S81" s="8"/>
      <c r="T81" s="8"/>
      <c r="U81" s="8"/>
      <c r="V81" s="8"/>
      <c r="W81" s="8"/>
      <c r="X81" s="8"/>
      <c r="Y81" s="8"/>
      <c r="Z81" s="8"/>
    </row>
    <row r="82" spans="1:26" ht="16.5" customHeight="1" x14ac:dyDescent="0.2">
      <c r="A82" s="49"/>
      <c r="B82" s="90" t="s">
        <v>206</v>
      </c>
      <c r="C82" s="80">
        <f t="shared" si="1"/>
        <v>280</v>
      </c>
      <c r="D82" s="81">
        <v>616000</v>
      </c>
      <c r="E82" s="82" t="s">
        <v>46</v>
      </c>
      <c r="F82" s="82">
        <v>80</v>
      </c>
      <c r="G82" s="82"/>
      <c r="H82" s="82"/>
      <c r="I82" s="82"/>
      <c r="J82" s="82"/>
      <c r="K82" s="82"/>
      <c r="L82" s="82"/>
      <c r="M82" s="83"/>
      <c r="N82" s="82"/>
      <c r="O82" s="82">
        <v>200</v>
      </c>
      <c r="P82" s="82"/>
      <c r="Q82" s="82"/>
      <c r="R82" s="8"/>
      <c r="S82" s="8"/>
      <c r="T82" s="8"/>
      <c r="U82" s="8"/>
      <c r="V82" s="8"/>
      <c r="W82" s="8"/>
      <c r="X82" s="8"/>
      <c r="Y82" s="8"/>
      <c r="Z82" s="8"/>
    </row>
    <row r="83" spans="1:26" ht="16.5" customHeight="1" x14ac:dyDescent="0.2">
      <c r="A83" s="49"/>
      <c r="B83" s="90" t="s">
        <v>207</v>
      </c>
      <c r="C83" s="80">
        <f t="shared" si="1"/>
        <v>18</v>
      </c>
      <c r="D83" s="81">
        <v>2970</v>
      </c>
      <c r="E83" s="82" t="s">
        <v>55</v>
      </c>
      <c r="F83" s="82"/>
      <c r="G83" s="82"/>
      <c r="H83" s="82"/>
      <c r="I83" s="82"/>
      <c r="J83" s="82"/>
      <c r="K83" s="82"/>
      <c r="L83" s="82"/>
      <c r="M83" s="85"/>
      <c r="N83" s="82"/>
      <c r="O83" s="82">
        <v>18</v>
      </c>
      <c r="P83" s="82"/>
      <c r="Q83" s="82"/>
      <c r="R83" s="8"/>
      <c r="S83" s="8"/>
      <c r="T83" s="8"/>
      <c r="U83" s="8"/>
      <c r="V83" s="8"/>
      <c r="W83" s="8"/>
      <c r="X83" s="8"/>
      <c r="Y83" s="8"/>
      <c r="Z83" s="8"/>
    </row>
    <row r="84" spans="1:26" ht="16.5" customHeight="1" x14ac:dyDescent="0.2">
      <c r="A84" s="49"/>
      <c r="B84" s="90" t="s">
        <v>208</v>
      </c>
      <c r="C84" s="80">
        <f t="shared" si="1"/>
        <v>19</v>
      </c>
      <c r="D84" s="81">
        <v>10450</v>
      </c>
      <c r="E84" s="82" t="s">
        <v>46</v>
      </c>
      <c r="F84" s="82"/>
      <c r="G84" s="82"/>
      <c r="H84" s="82"/>
      <c r="I84" s="82"/>
      <c r="J84" s="82"/>
      <c r="K84" s="82"/>
      <c r="L84" s="82"/>
      <c r="M84" s="85"/>
      <c r="N84" s="82"/>
      <c r="O84" s="82">
        <v>19</v>
      </c>
      <c r="P84" s="82"/>
      <c r="Q84" s="82"/>
      <c r="R84" s="8"/>
      <c r="S84" s="8"/>
      <c r="T84" s="8"/>
      <c r="U84" s="8"/>
      <c r="V84" s="8"/>
      <c r="W84" s="8"/>
      <c r="X84" s="8"/>
      <c r="Y84" s="8"/>
      <c r="Z84" s="8"/>
    </row>
    <row r="85" spans="1:26" ht="16.5" customHeight="1" x14ac:dyDescent="0.2">
      <c r="A85" s="49"/>
      <c r="B85" s="90" t="s">
        <v>209</v>
      </c>
      <c r="C85" s="80">
        <f t="shared" si="1"/>
        <v>2</v>
      </c>
      <c r="D85" s="81">
        <v>319</v>
      </c>
      <c r="E85" s="82" t="s">
        <v>55</v>
      </c>
      <c r="F85" s="82">
        <v>1</v>
      </c>
      <c r="G85" s="82"/>
      <c r="H85" s="82"/>
      <c r="I85" s="82"/>
      <c r="J85" s="82"/>
      <c r="K85" s="82"/>
      <c r="L85" s="82"/>
      <c r="M85" s="85"/>
      <c r="N85" s="82"/>
      <c r="O85" s="82">
        <v>1</v>
      </c>
      <c r="P85" s="82"/>
      <c r="Q85" s="82"/>
      <c r="R85" s="8"/>
      <c r="S85" s="8"/>
      <c r="T85" s="8"/>
      <c r="U85" s="8"/>
      <c r="V85" s="8"/>
      <c r="W85" s="8"/>
      <c r="X85" s="8"/>
      <c r="Y85" s="8"/>
      <c r="Z85" s="8"/>
    </row>
    <row r="86" spans="1:26" ht="16.5" customHeight="1" x14ac:dyDescent="0.2">
      <c r="A86" s="49"/>
      <c r="B86" s="90" t="s">
        <v>210</v>
      </c>
      <c r="C86" s="80">
        <f t="shared" si="1"/>
        <v>2</v>
      </c>
      <c r="D86" s="81">
        <v>220.00000000000003</v>
      </c>
      <c r="E86" s="82" t="s">
        <v>55</v>
      </c>
      <c r="F86" s="82">
        <v>1</v>
      </c>
      <c r="G86" s="82"/>
      <c r="H86" s="82"/>
      <c r="I86" s="82"/>
      <c r="J86" s="82"/>
      <c r="K86" s="82"/>
      <c r="L86" s="82"/>
      <c r="M86" s="85"/>
      <c r="N86" s="82"/>
      <c r="O86" s="82">
        <v>1</v>
      </c>
      <c r="P86" s="82"/>
      <c r="Q86" s="82"/>
      <c r="R86" s="8"/>
      <c r="S86" s="8"/>
      <c r="T86" s="8"/>
      <c r="U86" s="8"/>
      <c r="V86" s="8"/>
      <c r="W86" s="8"/>
      <c r="X86" s="8"/>
      <c r="Y86" s="8"/>
      <c r="Z86" s="8"/>
    </row>
    <row r="87" spans="1:26" ht="16.5" customHeight="1" x14ac:dyDescent="0.2">
      <c r="A87" s="49"/>
      <c r="B87" s="90" t="s">
        <v>211</v>
      </c>
      <c r="C87" s="80">
        <f t="shared" si="1"/>
        <v>600</v>
      </c>
      <c r="D87" s="81">
        <v>19800</v>
      </c>
      <c r="E87" s="82" t="s">
        <v>46</v>
      </c>
      <c r="F87" s="82"/>
      <c r="G87" s="82"/>
      <c r="H87" s="82"/>
      <c r="I87" s="82"/>
      <c r="J87" s="82"/>
      <c r="K87" s="82"/>
      <c r="L87" s="82"/>
      <c r="M87" s="83"/>
      <c r="N87" s="82"/>
      <c r="O87" s="82">
        <v>600</v>
      </c>
      <c r="P87" s="82"/>
      <c r="Q87" s="82"/>
      <c r="R87" s="8"/>
      <c r="S87" s="8"/>
      <c r="T87" s="8"/>
      <c r="U87" s="8"/>
      <c r="V87" s="8"/>
      <c r="W87" s="8"/>
      <c r="X87" s="8"/>
      <c r="Y87" s="8"/>
      <c r="Z87" s="8"/>
    </row>
    <row r="88" spans="1:26" ht="16.5" customHeight="1" x14ac:dyDescent="0.2">
      <c r="A88" s="49"/>
      <c r="B88" s="90" t="s">
        <v>212</v>
      </c>
      <c r="C88" s="80">
        <f t="shared" si="1"/>
        <v>136</v>
      </c>
      <c r="D88" s="81">
        <v>127160.00000000001</v>
      </c>
      <c r="E88" s="82" t="s">
        <v>46</v>
      </c>
      <c r="F88" s="82">
        <v>36</v>
      </c>
      <c r="G88" s="82"/>
      <c r="H88" s="82"/>
      <c r="I88" s="82"/>
      <c r="J88" s="82"/>
      <c r="K88" s="82"/>
      <c r="L88" s="82"/>
      <c r="M88" s="85"/>
      <c r="N88" s="82"/>
      <c r="O88" s="82">
        <v>100</v>
      </c>
      <c r="P88" s="82"/>
      <c r="Q88" s="82"/>
      <c r="R88" s="8"/>
      <c r="S88" s="8"/>
      <c r="T88" s="8"/>
      <c r="U88" s="8"/>
      <c r="V88" s="8"/>
      <c r="W88" s="8"/>
      <c r="X88" s="8"/>
      <c r="Y88" s="8"/>
      <c r="Z88" s="8"/>
    </row>
    <row r="89" spans="1:26" ht="16.5" customHeight="1" x14ac:dyDescent="0.2">
      <c r="A89" s="49"/>
      <c r="B89" s="90" t="s">
        <v>213</v>
      </c>
      <c r="C89" s="80">
        <f t="shared" si="1"/>
        <v>14</v>
      </c>
      <c r="D89" s="81">
        <v>847.00000000000011</v>
      </c>
      <c r="E89" s="82" t="s">
        <v>55</v>
      </c>
      <c r="F89" s="82">
        <v>7</v>
      </c>
      <c r="G89" s="82"/>
      <c r="H89" s="82"/>
      <c r="I89" s="82"/>
      <c r="J89" s="82"/>
      <c r="K89" s="82"/>
      <c r="L89" s="82"/>
      <c r="M89" s="85"/>
      <c r="N89" s="82"/>
      <c r="O89" s="82">
        <v>7</v>
      </c>
      <c r="P89" s="82"/>
      <c r="Q89" s="82"/>
      <c r="R89" s="8"/>
      <c r="S89" s="8"/>
      <c r="T89" s="8"/>
      <c r="U89" s="8"/>
      <c r="V89" s="8"/>
      <c r="W89" s="8"/>
      <c r="X89" s="8"/>
      <c r="Y89" s="8"/>
      <c r="Z89" s="8"/>
    </row>
    <row r="90" spans="1:26" ht="16.5" customHeight="1" x14ac:dyDescent="0.2">
      <c r="A90" s="49"/>
      <c r="B90" s="90" t="s">
        <v>214</v>
      </c>
      <c r="C90" s="80">
        <f t="shared" si="1"/>
        <v>10</v>
      </c>
      <c r="D90" s="81">
        <v>6050</v>
      </c>
      <c r="E90" s="82" t="s">
        <v>55</v>
      </c>
      <c r="F90" s="82"/>
      <c r="G90" s="82"/>
      <c r="H90" s="82"/>
      <c r="I90" s="82"/>
      <c r="J90" s="82"/>
      <c r="K90" s="82"/>
      <c r="L90" s="82"/>
      <c r="M90" s="85"/>
      <c r="N90" s="82"/>
      <c r="O90" s="82">
        <v>10</v>
      </c>
      <c r="P90" s="82"/>
      <c r="Q90" s="82"/>
      <c r="R90" s="8"/>
      <c r="S90" s="8"/>
      <c r="T90" s="8"/>
      <c r="U90" s="8"/>
      <c r="V90" s="8"/>
      <c r="W90" s="8"/>
      <c r="X90" s="8"/>
      <c r="Y90" s="8"/>
      <c r="Z90" s="8"/>
    </row>
    <row r="91" spans="1:26" ht="16.5" customHeight="1" x14ac:dyDescent="0.2">
      <c r="A91" s="49"/>
      <c r="B91" s="90" t="s">
        <v>215</v>
      </c>
      <c r="C91" s="80">
        <f t="shared" si="1"/>
        <v>10</v>
      </c>
      <c r="D91" s="81">
        <v>440</v>
      </c>
      <c r="E91" s="82" t="s">
        <v>55</v>
      </c>
      <c r="F91" s="82"/>
      <c r="G91" s="82"/>
      <c r="H91" s="82"/>
      <c r="I91" s="82"/>
      <c r="J91" s="82"/>
      <c r="K91" s="82"/>
      <c r="L91" s="82"/>
      <c r="M91" s="83"/>
      <c r="N91" s="82"/>
      <c r="O91" s="82">
        <v>10</v>
      </c>
      <c r="P91" s="82"/>
      <c r="Q91" s="82"/>
      <c r="R91" s="8"/>
      <c r="S91" s="8"/>
      <c r="T91" s="8"/>
      <c r="U91" s="8"/>
      <c r="V91" s="8"/>
      <c r="W91" s="8"/>
      <c r="X91" s="8"/>
      <c r="Y91" s="8"/>
      <c r="Z91" s="8"/>
    </row>
    <row r="92" spans="1:26" ht="16.5" customHeight="1" x14ac:dyDescent="0.2">
      <c r="A92" s="49"/>
      <c r="B92" s="90" t="s">
        <v>216</v>
      </c>
      <c r="C92" s="80">
        <f t="shared" si="1"/>
        <v>21</v>
      </c>
      <c r="D92" s="81">
        <v>2425.5000000000005</v>
      </c>
      <c r="E92" s="82" t="s">
        <v>55</v>
      </c>
      <c r="F92" s="82"/>
      <c r="G92" s="82"/>
      <c r="H92" s="82">
        <v>7</v>
      </c>
      <c r="I92" s="82"/>
      <c r="J92" s="82"/>
      <c r="K92" s="82"/>
      <c r="L92" s="82"/>
      <c r="M92" s="83"/>
      <c r="N92" s="82"/>
      <c r="O92" s="82">
        <v>7</v>
      </c>
      <c r="P92" s="82"/>
      <c r="Q92" s="82">
        <v>7</v>
      </c>
      <c r="R92" s="8"/>
      <c r="S92" s="8"/>
      <c r="T92" s="8"/>
      <c r="U92" s="8"/>
      <c r="V92" s="8"/>
      <c r="W92" s="8"/>
      <c r="X92" s="8"/>
      <c r="Y92" s="8"/>
      <c r="Z92" s="8"/>
    </row>
    <row r="93" spans="1:26" ht="16.5" customHeight="1" x14ac:dyDescent="0.2">
      <c r="A93" s="49"/>
      <c r="B93" s="90" t="s">
        <v>217</v>
      </c>
      <c r="C93" s="80">
        <f t="shared" si="1"/>
        <v>10</v>
      </c>
      <c r="D93" s="81">
        <v>1650</v>
      </c>
      <c r="E93" s="82" t="s">
        <v>46</v>
      </c>
      <c r="F93" s="82"/>
      <c r="G93" s="82"/>
      <c r="H93" s="82"/>
      <c r="I93" s="82"/>
      <c r="J93" s="82"/>
      <c r="K93" s="82"/>
      <c r="L93" s="82"/>
      <c r="M93" s="83"/>
      <c r="N93" s="82"/>
      <c r="O93" s="82">
        <v>10</v>
      </c>
      <c r="P93" s="82"/>
      <c r="Q93" s="82"/>
      <c r="R93" s="8"/>
      <c r="S93" s="8"/>
      <c r="T93" s="8"/>
      <c r="U93" s="8"/>
      <c r="V93" s="8"/>
      <c r="W93" s="8"/>
      <c r="X93" s="8"/>
      <c r="Y93" s="8"/>
      <c r="Z93" s="8"/>
    </row>
    <row r="94" spans="1:26" ht="16.5" customHeight="1" x14ac:dyDescent="0.2">
      <c r="A94" s="49"/>
      <c r="B94" s="90" t="s">
        <v>218</v>
      </c>
      <c r="C94" s="80">
        <f t="shared" si="1"/>
        <v>42</v>
      </c>
      <c r="D94" s="81">
        <v>41580.000000000007</v>
      </c>
      <c r="E94" s="82" t="s">
        <v>46</v>
      </c>
      <c r="F94" s="82">
        <v>32</v>
      </c>
      <c r="G94" s="82"/>
      <c r="H94" s="82"/>
      <c r="I94" s="82"/>
      <c r="J94" s="82"/>
      <c r="K94" s="82"/>
      <c r="L94" s="82"/>
      <c r="M94" s="83"/>
      <c r="N94" s="82"/>
      <c r="O94" s="82">
        <v>10</v>
      </c>
      <c r="P94" s="82"/>
      <c r="Q94" s="82"/>
      <c r="R94" s="8"/>
      <c r="S94" s="8"/>
      <c r="T94" s="8"/>
      <c r="U94" s="8"/>
      <c r="V94" s="8"/>
      <c r="W94" s="8"/>
      <c r="X94" s="8"/>
      <c r="Y94" s="8"/>
      <c r="Z94" s="8"/>
    </row>
    <row r="95" spans="1:26" ht="16.5" customHeight="1" x14ac:dyDescent="0.2">
      <c r="A95" s="49"/>
      <c r="B95" s="90" t="s">
        <v>219</v>
      </c>
      <c r="C95" s="80">
        <f t="shared" si="1"/>
        <v>60</v>
      </c>
      <c r="D95" s="81">
        <v>26400.000000000004</v>
      </c>
      <c r="E95" s="82" t="s">
        <v>46</v>
      </c>
      <c r="F95" s="82">
        <v>50</v>
      </c>
      <c r="G95" s="82"/>
      <c r="H95" s="82"/>
      <c r="I95" s="82"/>
      <c r="J95" s="82"/>
      <c r="K95" s="82"/>
      <c r="L95" s="82"/>
      <c r="M95" s="83"/>
      <c r="N95" s="82"/>
      <c r="O95" s="82">
        <v>10</v>
      </c>
      <c r="P95" s="82"/>
      <c r="Q95" s="82"/>
      <c r="R95" s="8"/>
      <c r="S95" s="8"/>
      <c r="T95" s="8"/>
      <c r="U95" s="8"/>
      <c r="V95" s="8"/>
      <c r="W95" s="8"/>
      <c r="X95" s="8"/>
      <c r="Y95" s="8"/>
      <c r="Z95" s="8"/>
    </row>
    <row r="96" spans="1:26" ht="16.5" customHeight="1" x14ac:dyDescent="0.2">
      <c r="A96" s="49"/>
      <c r="B96" s="90" t="s">
        <v>220</v>
      </c>
      <c r="C96" s="80">
        <f t="shared" si="1"/>
        <v>10</v>
      </c>
      <c r="D96" s="81">
        <v>110</v>
      </c>
      <c r="E96" s="82" t="s">
        <v>55</v>
      </c>
      <c r="F96" s="82"/>
      <c r="G96" s="82"/>
      <c r="H96" s="82"/>
      <c r="I96" s="82"/>
      <c r="J96" s="82"/>
      <c r="K96" s="82"/>
      <c r="L96" s="82"/>
      <c r="M96" s="83"/>
      <c r="N96" s="82"/>
      <c r="O96" s="82">
        <v>10</v>
      </c>
      <c r="P96" s="82"/>
      <c r="Q96" s="82"/>
      <c r="R96" s="8"/>
      <c r="S96" s="8"/>
      <c r="T96" s="8"/>
      <c r="U96" s="8"/>
      <c r="V96" s="8"/>
      <c r="W96" s="8"/>
      <c r="X96" s="8"/>
      <c r="Y96" s="8"/>
      <c r="Z96" s="8"/>
    </row>
    <row r="97" spans="1:26" ht="16.5" customHeight="1" x14ac:dyDescent="0.2">
      <c r="A97" s="49"/>
      <c r="B97" s="90" t="s">
        <v>221</v>
      </c>
      <c r="C97" s="80">
        <f t="shared" si="1"/>
        <v>10</v>
      </c>
      <c r="D97" s="81">
        <v>6600</v>
      </c>
      <c r="E97" s="82" t="s">
        <v>46</v>
      </c>
      <c r="F97" s="82"/>
      <c r="G97" s="82"/>
      <c r="H97" s="82"/>
      <c r="I97" s="82"/>
      <c r="J97" s="82"/>
      <c r="K97" s="82"/>
      <c r="L97" s="82"/>
      <c r="M97" s="83"/>
      <c r="N97" s="82"/>
      <c r="O97" s="82">
        <v>10</v>
      </c>
      <c r="P97" s="82"/>
      <c r="Q97" s="82"/>
      <c r="R97" s="8"/>
      <c r="S97" s="8"/>
      <c r="T97" s="8"/>
      <c r="U97" s="8"/>
      <c r="V97" s="8"/>
      <c r="W97" s="8"/>
      <c r="X97" s="8"/>
      <c r="Y97" s="8"/>
      <c r="Z97" s="8"/>
    </row>
    <row r="98" spans="1:26" ht="16.5" customHeight="1" x14ac:dyDescent="0.2">
      <c r="A98" s="49"/>
      <c r="B98" s="90" t="s">
        <v>222</v>
      </c>
      <c r="C98" s="80">
        <f t="shared" si="1"/>
        <v>19</v>
      </c>
      <c r="D98" s="81">
        <v>2508</v>
      </c>
      <c r="E98" s="82" t="s">
        <v>136</v>
      </c>
      <c r="F98" s="82"/>
      <c r="G98" s="82"/>
      <c r="H98" s="82"/>
      <c r="I98" s="82"/>
      <c r="J98" s="82"/>
      <c r="K98" s="82"/>
      <c r="L98" s="82"/>
      <c r="M98" s="85"/>
      <c r="N98" s="82"/>
      <c r="O98" s="82">
        <v>19</v>
      </c>
      <c r="P98" s="82"/>
      <c r="Q98" s="82"/>
      <c r="R98" s="8"/>
      <c r="S98" s="8"/>
      <c r="T98" s="8"/>
      <c r="U98" s="8"/>
      <c r="V98" s="8"/>
      <c r="W98" s="8"/>
      <c r="X98" s="8"/>
      <c r="Y98" s="8"/>
      <c r="Z98" s="8"/>
    </row>
    <row r="99" spans="1:26" ht="16.5" customHeight="1" x14ac:dyDescent="0.2">
      <c r="A99" s="49"/>
      <c r="B99" s="90" t="s">
        <v>223</v>
      </c>
      <c r="C99" s="80">
        <f t="shared" si="1"/>
        <v>12</v>
      </c>
      <c r="D99" s="81">
        <v>330.00000000000006</v>
      </c>
      <c r="E99" s="82" t="s">
        <v>46</v>
      </c>
      <c r="F99" s="82"/>
      <c r="G99" s="82"/>
      <c r="H99" s="82"/>
      <c r="I99" s="82"/>
      <c r="J99" s="82"/>
      <c r="K99" s="82"/>
      <c r="L99" s="82"/>
      <c r="M99" s="85"/>
      <c r="N99" s="82"/>
      <c r="O99" s="82">
        <v>12</v>
      </c>
      <c r="P99" s="82"/>
      <c r="Q99" s="82"/>
      <c r="R99" s="8"/>
      <c r="S99" s="8"/>
      <c r="T99" s="8"/>
      <c r="U99" s="8"/>
      <c r="V99" s="8"/>
      <c r="W99" s="8"/>
      <c r="X99" s="8"/>
      <c r="Y99" s="8"/>
      <c r="Z99" s="8"/>
    </row>
    <row r="100" spans="1:26" ht="16.5" customHeight="1" x14ac:dyDescent="0.2">
      <c r="A100" s="49"/>
      <c r="B100" s="90" t="s">
        <v>224</v>
      </c>
      <c r="C100" s="80">
        <f t="shared" si="1"/>
        <v>10</v>
      </c>
      <c r="D100" s="81">
        <v>8800.0000000000018</v>
      </c>
      <c r="E100" s="82" t="s">
        <v>46</v>
      </c>
      <c r="F100" s="82"/>
      <c r="G100" s="82"/>
      <c r="H100" s="82"/>
      <c r="I100" s="82"/>
      <c r="J100" s="82"/>
      <c r="K100" s="82"/>
      <c r="L100" s="82"/>
      <c r="M100" s="83"/>
      <c r="N100" s="82"/>
      <c r="O100" s="82">
        <v>10</v>
      </c>
      <c r="P100" s="82"/>
      <c r="Q100" s="82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6.5" customHeight="1" x14ac:dyDescent="0.2">
      <c r="A101" s="49"/>
      <c r="B101" s="90" t="s">
        <v>225</v>
      </c>
      <c r="C101" s="80">
        <f t="shared" si="1"/>
        <v>6</v>
      </c>
      <c r="D101" s="81">
        <v>5610.0000000000009</v>
      </c>
      <c r="E101" s="82" t="s">
        <v>46</v>
      </c>
      <c r="F101" s="82"/>
      <c r="G101" s="82"/>
      <c r="H101" s="82"/>
      <c r="I101" s="82"/>
      <c r="J101" s="82"/>
      <c r="K101" s="82"/>
      <c r="L101" s="82"/>
      <c r="M101" s="83"/>
      <c r="N101" s="82"/>
      <c r="O101" s="82">
        <v>6</v>
      </c>
      <c r="P101" s="82"/>
      <c r="Q101" s="82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6.5" customHeight="1" x14ac:dyDescent="0.2">
      <c r="A102" s="92"/>
      <c r="B102" s="93" t="s">
        <v>226</v>
      </c>
      <c r="C102" s="94">
        <f t="shared" si="1"/>
        <v>6</v>
      </c>
      <c r="D102" s="95">
        <v>5940.0000000000009</v>
      </c>
      <c r="E102" s="82" t="s">
        <v>46</v>
      </c>
      <c r="F102" s="82"/>
      <c r="G102" s="82"/>
      <c r="H102" s="82"/>
      <c r="I102" s="82"/>
      <c r="J102" s="82"/>
      <c r="K102" s="82"/>
      <c r="L102" s="82"/>
      <c r="M102" s="83"/>
      <c r="N102" s="82"/>
      <c r="O102" s="82">
        <v>6</v>
      </c>
      <c r="P102" s="82"/>
      <c r="Q102" s="82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6.5" customHeight="1" x14ac:dyDescent="0.2">
      <c r="A103" s="49"/>
      <c r="B103" s="76" t="s">
        <v>227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8"/>
      <c r="N103" s="77"/>
      <c r="O103" s="77"/>
      <c r="P103" s="77"/>
      <c r="Q103" s="77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6.5" customHeight="1" x14ac:dyDescent="0.2">
      <c r="A104" s="49"/>
      <c r="B104" s="90" t="s">
        <v>228</v>
      </c>
      <c r="C104" s="80">
        <f t="shared" ref="C104:C107" si="2">SUM(F104:Q104)</f>
        <v>132</v>
      </c>
      <c r="D104" s="81">
        <v>211200</v>
      </c>
      <c r="E104" s="82"/>
      <c r="F104" s="82"/>
      <c r="G104" s="82"/>
      <c r="H104" s="82"/>
      <c r="I104" s="82"/>
      <c r="J104" s="82"/>
      <c r="K104" s="82"/>
      <c r="L104" s="82"/>
      <c r="M104" s="83"/>
      <c r="N104" s="82"/>
      <c r="O104" s="82">
        <v>132</v>
      </c>
      <c r="P104" s="82"/>
      <c r="Q104" s="82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6.5" customHeight="1" x14ac:dyDescent="0.2">
      <c r="A105" s="49"/>
      <c r="B105" s="90" t="s">
        <v>229</v>
      </c>
      <c r="C105" s="80">
        <f t="shared" si="2"/>
        <v>690</v>
      </c>
      <c r="D105" s="81">
        <v>690000</v>
      </c>
      <c r="E105" s="82"/>
      <c r="F105" s="82"/>
      <c r="G105" s="82"/>
      <c r="H105" s="82"/>
      <c r="I105" s="82"/>
      <c r="J105" s="82"/>
      <c r="K105" s="82"/>
      <c r="L105" s="82"/>
      <c r="M105" s="83"/>
      <c r="N105" s="82"/>
      <c r="O105" s="82">
        <v>690</v>
      </c>
      <c r="P105" s="82"/>
      <c r="Q105" s="82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6.5" customHeight="1" x14ac:dyDescent="0.2">
      <c r="A106" s="49"/>
      <c r="B106" s="90" t="s">
        <v>230</v>
      </c>
      <c r="C106" s="80">
        <f t="shared" si="2"/>
        <v>16</v>
      </c>
      <c r="D106" s="81">
        <v>192000</v>
      </c>
      <c r="E106" s="82"/>
      <c r="F106" s="82"/>
      <c r="G106" s="82"/>
      <c r="H106" s="82"/>
      <c r="I106" s="82"/>
      <c r="J106" s="82"/>
      <c r="K106" s="82"/>
      <c r="L106" s="82"/>
      <c r="M106" s="83"/>
      <c r="N106" s="82"/>
      <c r="O106" s="82">
        <v>16</v>
      </c>
      <c r="P106" s="82"/>
      <c r="Q106" s="82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6.5" customHeight="1" x14ac:dyDescent="0.2">
      <c r="A107" s="49"/>
      <c r="B107" s="90" t="s">
        <v>231</v>
      </c>
      <c r="C107" s="80">
        <f t="shared" si="2"/>
        <v>3</v>
      </c>
      <c r="D107" s="81">
        <v>12000</v>
      </c>
      <c r="E107" s="82"/>
      <c r="F107" s="82"/>
      <c r="G107" s="82"/>
      <c r="H107" s="82"/>
      <c r="I107" s="82"/>
      <c r="J107" s="82"/>
      <c r="K107" s="82"/>
      <c r="L107" s="82"/>
      <c r="M107" s="83"/>
      <c r="N107" s="82"/>
      <c r="O107" s="82">
        <v>3</v>
      </c>
      <c r="P107" s="82"/>
      <c r="Q107" s="82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6.5" customHeight="1" x14ac:dyDescent="0.2">
      <c r="A108" s="49"/>
      <c r="B108" s="76" t="s">
        <v>232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8"/>
      <c r="N108" s="77"/>
      <c r="O108" s="77"/>
      <c r="P108" s="77"/>
      <c r="Q108" s="77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6.5" customHeight="1" x14ac:dyDescent="0.2">
      <c r="A109" s="49"/>
      <c r="B109" s="90" t="s">
        <v>233</v>
      </c>
      <c r="C109" s="80">
        <f t="shared" ref="C109:C112" si="3">SUM(F109:Q109)</f>
        <v>132</v>
      </c>
      <c r="D109" s="81">
        <v>39600</v>
      </c>
      <c r="E109" s="82"/>
      <c r="F109" s="82"/>
      <c r="G109" s="82"/>
      <c r="H109" s="82"/>
      <c r="I109" s="82"/>
      <c r="J109" s="82"/>
      <c r="K109" s="82"/>
      <c r="L109" s="82"/>
      <c r="M109" s="83"/>
      <c r="N109" s="82"/>
      <c r="O109" s="82">
        <v>132</v>
      </c>
      <c r="P109" s="82"/>
      <c r="Q109" s="82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6.5" customHeight="1" x14ac:dyDescent="0.2">
      <c r="A110" s="49"/>
      <c r="B110" s="90" t="s">
        <v>234</v>
      </c>
      <c r="C110" s="80">
        <f t="shared" si="3"/>
        <v>12</v>
      </c>
      <c r="D110" s="81">
        <v>37800</v>
      </c>
      <c r="E110" s="82"/>
      <c r="F110" s="82">
        <v>1</v>
      </c>
      <c r="G110" s="82">
        <v>1</v>
      </c>
      <c r="H110" s="82">
        <v>1</v>
      </c>
      <c r="I110" s="82">
        <v>1</v>
      </c>
      <c r="J110" s="82">
        <v>1</v>
      </c>
      <c r="K110" s="82">
        <v>1</v>
      </c>
      <c r="L110" s="82">
        <v>1</v>
      </c>
      <c r="M110" s="83">
        <v>1</v>
      </c>
      <c r="N110" s="82">
        <v>1</v>
      </c>
      <c r="O110" s="82">
        <v>1</v>
      </c>
      <c r="P110" s="82">
        <v>1</v>
      </c>
      <c r="Q110" s="82">
        <v>1</v>
      </c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6.5" customHeight="1" x14ac:dyDescent="0.2">
      <c r="A111" s="49"/>
      <c r="B111" s="90" t="s">
        <v>235</v>
      </c>
      <c r="C111" s="80">
        <f t="shared" si="3"/>
        <v>230</v>
      </c>
      <c r="D111" s="81">
        <v>207000</v>
      </c>
      <c r="E111" s="82"/>
      <c r="F111" s="82">
        <v>20</v>
      </c>
      <c r="G111" s="82">
        <v>20</v>
      </c>
      <c r="H111" s="82">
        <v>20</v>
      </c>
      <c r="I111" s="82">
        <v>20</v>
      </c>
      <c r="J111" s="82">
        <v>20</v>
      </c>
      <c r="K111" s="82">
        <v>20</v>
      </c>
      <c r="L111" s="82">
        <v>20</v>
      </c>
      <c r="M111" s="83">
        <v>20</v>
      </c>
      <c r="N111" s="82">
        <v>20</v>
      </c>
      <c r="O111" s="82">
        <v>20</v>
      </c>
      <c r="P111" s="82">
        <v>20</v>
      </c>
      <c r="Q111" s="82">
        <v>10</v>
      </c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6.5" customHeight="1" x14ac:dyDescent="0.2">
      <c r="A112" s="49"/>
      <c r="B112" s="90" t="s">
        <v>236</v>
      </c>
      <c r="C112" s="80">
        <f t="shared" si="3"/>
        <v>54</v>
      </c>
      <c r="D112" s="81">
        <v>8100</v>
      </c>
      <c r="E112" s="82"/>
      <c r="F112" s="82"/>
      <c r="G112" s="82"/>
      <c r="H112" s="82"/>
      <c r="I112" s="82"/>
      <c r="J112" s="82"/>
      <c r="K112" s="82"/>
      <c r="L112" s="82"/>
      <c r="M112" s="83"/>
      <c r="N112" s="82"/>
      <c r="O112" s="82">
        <v>54</v>
      </c>
      <c r="P112" s="82"/>
      <c r="Q112" s="82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 x14ac:dyDescent="0.2">
      <c r="A113" s="49"/>
      <c r="B113" s="76" t="s">
        <v>237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8"/>
      <c r="N113" s="77"/>
      <c r="O113" s="77"/>
      <c r="P113" s="77"/>
      <c r="Q113" s="77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6.5" customHeight="1" x14ac:dyDescent="0.2">
      <c r="A114" s="49"/>
      <c r="B114" s="90" t="s">
        <v>238</v>
      </c>
      <c r="C114" s="80">
        <f t="shared" ref="C114:C118" si="4">SUM(F114:Q114)</f>
        <v>10080</v>
      </c>
      <c r="D114" s="81">
        <v>291060.00000000006</v>
      </c>
      <c r="E114" s="82" t="s">
        <v>239</v>
      </c>
      <c r="F114" s="82"/>
      <c r="G114" s="82"/>
      <c r="H114" s="82"/>
      <c r="I114" s="82"/>
      <c r="J114" s="82"/>
      <c r="K114" s="82"/>
      <c r="L114" s="82"/>
      <c r="M114" s="96"/>
      <c r="N114" s="82"/>
      <c r="O114" s="97">
        <v>10080</v>
      </c>
      <c r="P114" s="82"/>
      <c r="Q114" s="82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 x14ac:dyDescent="0.2">
      <c r="A115" s="49"/>
      <c r="B115" s="90" t="s">
        <v>240</v>
      </c>
      <c r="C115" s="80">
        <f t="shared" si="4"/>
        <v>7560</v>
      </c>
      <c r="D115" s="81">
        <v>255717.00000000003</v>
      </c>
      <c r="E115" s="82" t="s">
        <v>239</v>
      </c>
      <c r="F115" s="82"/>
      <c r="G115" s="82"/>
      <c r="H115" s="82"/>
      <c r="I115" s="82"/>
      <c r="J115" s="82"/>
      <c r="K115" s="82"/>
      <c r="L115" s="82"/>
      <c r="M115" s="85"/>
      <c r="N115" s="82"/>
      <c r="O115" s="97">
        <v>7560</v>
      </c>
      <c r="P115" s="82"/>
      <c r="Q115" s="82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6.5" customHeight="1" x14ac:dyDescent="0.2">
      <c r="A116" s="49"/>
      <c r="B116" s="90" t="s">
        <v>241</v>
      </c>
      <c r="C116" s="80">
        <f t="shared" si="4"/>
        <v>5040</v>
      </c>
      <c r="D116" s="81">
        <v>371448</v>
      </c>
      <c r="E116" s="82" t="s">
        <v>239</v>
      </c>
      <c r="F116" s="82"/>
      <c r="G116" s="82"/>
      <c r="H116" s="82"/>
      <c r="I116" s="82"/>
      <c r="J116" s="82"/>
      <c r="K116" s="82"/>
      <c r="L116" s="82"/>
      <c r="M116" s="85"/>
      <c r="N116" s="82"/>
      <c r="O116" s="97">
        <v>5040</v>
      </c>
      <c r="P116" s="82"/>
      <c r="Q116" s="82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6.5" customHeight="1" x14ac:dyDescent="0.2">
      <c r="A117" s="49"/>
      <c r="B117" s="90" t="s">
        <v>242</v>
      </c>
      <c r="C117" s="80">
        <f t="shared" si="4"/>
        <v>5040</v>
      </c>
      <c r="D117" s="81">
        <v>155232.00000000003</v>
      </c>
      <c r="E117" s="82" t="s">
        <v>239</v>
      </c>
      <c r="F117" s="82"/>
      <c r="G117" s="82"/>
      <c r="H117" s="82"/>
      <c r="I117" s="82"/>
      <c r="J117" s="82"/>
      <c r="K117" s="82"/>
      <c r="L117" s="82"/>
      <c r="M117" s="85"/>
      <c r="N117" s="82"/>
      <c r="O117" s="97">
        <v>5040</v>
      </c>
      <c r="P117" s="82"/>
      <c r="Q117" s="82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6.5" customHeight="1" x14ac:dyDescent="0.2">
      <c r="A118" s="49"/>
      <c r="B118" s="90" t="s">
        <v>243</v>
      </c>
      <c r="C118" s="80">
        <f t="shared" si="4"/>
        <v>17808</v>
      </c>
      <c r="D118" s="81">
        <v>288934.80000000005</v>
      </c>
      <c r="E118" s="82" t="s">
        <v>239</v>
      </c>
      <c r="F118" s="82"/>
      <c r="G118" s="82"/>
      <c r="H118" s="82"/>
      <c r="I118" s="82"/>
      <c r="J118" s="82"/>
      <c r="K118" s="82"/>
      <c r="L118" s="82"/>
      <c r="M118" s="85"/>
      <c r="N118" s="82"/>
      <c r="O118" s="97">
        <v>17808</v>
      </c>
      <c r="P118" s="82"/>
      <c r="Q118" s="82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6.5" customHeight="1" x14ac:dyDescent="0.2">
      <c r="A119" s="49"/>
      <c r="B119" s="76" t="s">
        <v>244</v>
      </c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8"/>
      <c r="N119" s="77"/>
      <c r="O119" s="77"/>
      <c r="P119" s="77"/>
      <c r="Q119" s="77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6.5" customHeight="1" x14ac:dyDescent="0.2">
      <c r="A120" s="49"/>
      <c r="B120" s="90" t="s">
        <v>245</v>
      </c>
      <c r="C120" s="80">
        <f t="shared" ref="C120:C127" si="5">SUM(F120:Q120)</f>
        <v>132</v>
      </c>
      <c r="D120" s="81">
        <v>18876</v>
      </c>
      <c r="E120" s="82" t="s">
        <v>239</v>
      </c>
      <c r="F120" s="82"/>
      <c r="G120" s="82"/>
      <c r="H120" s="82"/>
      <c r="I120" s="82"/>
      <c r="J120" s="82"/>
      <c r="K120" s="82"/>
      <c r="L120" s="82"/>
      <c r="M120" s="83"/>
      <c r="N120" s="82"/>
      <c r="O120" s="82">
        <v>132</v>
      </c>
      <c r="P120" s="82"/>
      <c r="Q120" s="82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6.5" customHeight="1" x14ac:dyDescent="0.2">
      <c r="A121" s="49"/>
      <c r="B121" s="90" t="s">
        <v>246</v>
      </c>
      <c r="C121" s="80">
        <f t="shared" si="5"/>
        <v>132</v>
      </c>
      <c r="D121" s="81">
        <v>12201.156000000001</v>
      </c>
      <c r="E121" s="82" t="s">
        <v>239</v>
      </c>
      <c r="F121" s="82"/>
      <c r="G121" s="82"/>
      <c r="H121" s="82"/>
      <c r="I121" s="82"/>
      <c r="J121" s="82"/>
      <c r="K121" s="82"/>
      <c r="L121" s="82"/>
      <c r="M121" s="83"/>
      <c r="N121" s="82"/>
      <c r="O121" s="82">
        <v>132</v>
      </c>
      <c r="P121" s="82"/>
      <c r="Q121" s="82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6.5" customHeight="1" x14ac:dyDescent="0.2">
      <c r="A122" s="49"/>
      <c r="B122" s="90" t="s">
        <v>247</v>
      </c>
      <c r="C122" s="80">
        <f t="shared" si="5"/>
        <v>132</v>
      </c>
      <c r="D122" s="81">
        <v>12201.156000000001</v>
      </c>
      <c r="E122" s="82" t="s">
        <v>239</v>
      </c>
      <c r="F122" s="82"/>
      <c r="G122" s="82"/>
      <c r="H122" s="82"/>
      <c r="I122" s="82"/>
      <c r="J122" s="82"/>
      <c r="K122" s="82"/>
      <c r="L122" s="82"/>
      <c r="M122" s="83"/>
      <c r="N122" s="82"/>
      <c r="O122" s="82">
        <v>132</v>
      </c>
      <c r="P122" s="82"/>
      <c r="Q122" s="82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6.5" customHeight="1" x14ac:dyDescent="0.2">
      <c r="A123" s="49"/>
      <c r="B123" s="90" t="s">
        <v>248</v>
      </c>
      <c r="C123" s="80">
        <f t="shared" si="5"/>
        <v>324</v>
      </c>
      <c r="D123" s="81">
        <v>1108404.0000000002</v>
      </c>
      <c r="E123" s="82" t="s">
        <v>239</v>
      </c>
      <c r="F123" s="82"/>
      <c r="G123" s="82"/>
      <c r="H123" s="82"/>
      <c r="I123" s="82"/>
      <c r="J123" s="82"/>
      <c r="K123" s="82"/>
      <c r="L123" s="82"/>
      <c r="M123" s="83"/>
      <c r="N123" s="82"/>
      <c r="O123" s="82">
        <v>324</v>
      </c>
      <c r="P123" s="82"/>
      <c r="Q123" s="82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6.5" customHeight="1" x14ac:dyDescent="0.2">
      <c r="A124" s="49"/>
      <c r="B124" s="90" t="s">
        <v>249</v>
      </c>
      <c r="C124" s="80">
        <f t="shared" si="5"/>
        <v>132</v>
      </c>
      <c r="D124" s="81">
        <v>13794.000000000002</v>
      </c>
      <c r="E124" s="82" t="s">
        <v>239</v>
      </c>
      <c r="F124" s="82"/>
      <c r="G124" s="82"/>
      <c r="H124" s="82"/>
      <c r="I124" s="82"/>
      <c r="J124" s="82"/>
      <c r="K124" s="82"/>
      <c r="L124" s="82"/>
      <c r="M124" s="96"/>
      <c r="N124" s="82"/>
      <c r="O124" s="82">
        <v>132</v>
      </c>
      <c r="P124" s="82"/>
      <c r="Q124" s="82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6.5" customHeight="1" x14ac:dyDescent="0.2">
      <c r="A125" s="49"/>
      <c r="B125" s="90" t="s">
        <v>250</v>
      </c>
      <c r="C125" s="80">
        <f t="shared" si="5"/>
        <v>13596</v>
      </c>
      <c r="D125" s="81">
        <v>1420782.0000000002</v>
      </c>
      <c r="E125" s="82" t="s">
        <v>239</v>
      </c>
      <c r="F125" s="82"/>
      <c r="G125" s="82"/>
      <c r="H125" s="82"/>
      <c r="I125" s="82"/>
      <c r="J125" s="82"/>
      <c r="K125" s="82"/>
      <c r="L125" s="82"/>
      <c r="M125" s="96"/>
      <c r="N125" s="82"/>
      <c r="O125" s="97">
        <v>13596</v>
      </c>
      <c r="P125" s="82"/>
      <c r="Q125" s="82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6.5" customHeight="1" x14ac:dyDescent="0.2">
      <c r="A126" s="49"/>
      <c r="B126" s="90" t="s">
        <v>251</v>
      </c>
      <c r="C126" s="80">
        <f t="shared" si="5"/>
        <v>13464</v>
      </c>
      <c r="D126" s="81">
        <v>6220368.0000000009</v>
      </c>
      <c r="E126" s="82" t="s">
        <v>55</v>
      </c>
      <c r="F126" s="82"/>
      <c r="G126" s="82"/>
      <c r="H126" s="82"/>
      <c r="I126" s="82"/>
      <c r="J126" s="82"/>
      <c r="K126" s="82"/>
      <c r="L126" s="82"/>
      <c r="M126" s="96"/>
      <c r="N126" s="82"/>
      <c r="O126" s="97">
        <v>13464</v>
      </c>
      <c r="P126" s="82"/>
      <c r="Q126" s="82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6.5" customHeight="1" x14ac:dyDescent="0.2">
      <c r="A127" s="49"/>
      <c r="B127" s="90" t="s">
        <v>252</v>
      </c>
      <c r="C127" s="80">
        <f t="shared" si="5"/>
        <v>324</v>
      </c>
      <c r="D127" s="81">
        <v>167508</v>
      </c>
      <c r="E127" s="82" t="s">
        <v>239</v>
      </c>
      <c r="F127" s="82"/>
      <c r="G127" s="82"/>
      <c r="H127" s="82"/>
      <c r="I127" s="82"/>
      <c r="J127" s="82"/>
      <c r="K127" s="82"/>
      <c r="L127" s="82"/>
      <c r="M127" s="83"/>
      <c r="N127" s="82"/>
      <c r="O127" s="82">
        <v>324</v>
      </c>
      <c r="P127" s="82"/>
      <c r="Q127" s="82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6.5" customHeight="1" x14ac:dyDescent="0.2">
      <c r="A128" s="49"/>
      <c r="B128" s="76" t="s">
        <v>253</v>
      </c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8"/>
      <c r="N128" s="77"/>
      <c r="O128" s="77"/>
      <c r="P128" s="77"/>
      <c r="Q128" s="77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6.5" customHeight="1" x14ac:dyDescent="0.2">
      <c r="A129" s="49"/>
      <c r="B129" s="90" t="s">
        <v>254</v>
      </c>
      <c r="C129" s="80">
        <f>SUM(F129:Q129)</f>
        <v>324</v>
      </c>
      <c r="D129" s="81">
        <v>823284</v>
      </c>
      <c r="E129" s="82" t="s">
        <v>239</v>
      </c>
      <c r="F129" s="82"/>
      <c r="G129" s="82"/>
      <c r="H129" s="82"/>
      <c r="I129" s="82"/>
      <c r="J129" s="82"/>
      <c r="K129" s="82"/>
      <c r="L129" s="82"/>
      <c r="M129" s="83"/>
      <c r="N129" s="82"/>
      <c r="O129" s="82">
        <v>324</v>
      </c>
      <c r="P129" s="82"/>
      <c r="Q129" s="82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6.5" customHeight="1" x14ac:dyDescent="0.2">
      <c r="A130" s="49"/>
      <c r="B130" s="76" t="s">
        <v>255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8"/>
      <c r="N130" s="77"/>
      <c r="O130" s="77"/>
      <c r="P130" s="77"/>
      <c r="Q130" s="77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6.5" customHeight="1" x14ac:dyDescent="0.2">
      <c r="A131" s="49"/>
      <c r="B131" s="90" t="s">
        <v>256</v>
      </c>
      <c r="C131" s="80">
        <f>SUM(F131:Q131)</f>
        <v>324</v>
      </c>
      <c r="D131" s="81">
        <v>3161268</v>
      </c>
      <c r="E131" s="82" t="s">
        <v>239</v>
      </c>
      <c r="F131" s="82"/>
      <c r="G131" s="82"/>
      <c r="H131" s="82"/>
      <c r="I131" s="82"/>
      <c r="J131" s="82"/>
      <c r="K131" s="82"/>
      <c r="L131" s="82"/>
      <c r="M131" s="83"/>
      <c r="N131" s="82"/>
      <c r="O131" s="82">
        <v>324</v>
      </c>
      <c r="P131" s="82"/>
      <c r="Q131" s="82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6.5" customHeight="1" x14ac:dyDescent="0.2">
      <c r="A132" s="49"/>
      <c r="B132" s="98" t="s">
        <v>257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8"/>
      <c r="N132" s="77"/>
      <c r="O132" s="77"/>
      <c r="P132" s="77"/>
      <c r="Q132" s="77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6.5" customHeight="1" x14ac:dyDescent="0.2">
      <c r="A133" s="49"/>
      <c r="B133" s="90" t="s">
        <v>258</v>
      </c>
      <c r="C133" s="99">
        <f t="shared" ref="C133:C143" si="6">SUM(F133:Q133)</f>
        <v>1500</v>
      </c>
      <c r="D133" s="81">
        <v>990</v>
      </c>
      <c r="E133" s="82"/>
      <c r="F133" s="97">
        <v>750</v>
      </c>
      <c r="G133" s="82"/>
      <c r="H133" s="82"/>
      <c r="I133" s="82"/>
      <c r="J133" s="82"/>
      <c r="K133" s="82"/>
      <c r="L133" s="82"/>
      <c r="M133" s="96"/>
      <c r="N133" s="82"/>
      <c r="O133" s="82">
        <v>750</v>
      </c>
      <c r="P133" s="82"/>
      <c r="Q133" s="82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6.5" customHeight="1" x14ac:dyDescent="0.2">
      <c r="A134" s="49"/>
      <c r="B134" s="90" t="s">
        <v>259</v>
      </c>
      <c r="C134" s="99">
        <f t="shared" si="6"/>
        <v>3500</v>
      </c>
      <c r="D134" s="81">
        <v>2310</v>
      </c>
      <c r="E134" s="82"/>
      <c r="F134" s="97">
        <v>1750</v>
      </c>
      <c r="G134" s="82"/>
      <c r="H134" s="82"/>
      <c r="I134" s="82"/>
      <c r="J134" s="82"/>
      <c r="K134" s="82"/>
      <c r="L134" s="82"/>
      <c r="M134" s="96"/>
      <c r="N134" s="82"/>
      <c r="O134" s="97">
        <v>1750</v>
      </c>
      <c r="P134" s="82"/>
      <c r="Q134" s="82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6.5" customHeight="1" x14ac:dyDescent="0.2">
      <c r="A135" s="49"/>
      <c r="B135" s="90" t="s">
        <v>260</v>
      </c>
      <c r="C135" s="99">
        <f t="shared" si="6"/>
        <v>10800</v>
      </c>
      <c r="D135" s="81">
        <v>7128</v>
      </c>
      <c r="E135" s="82"/>
      <c r="F135" s="97">
        <v>5400</v>
      </c>
      <c r="G135" s="82"/>
      <c r="H135" s="82"/>
      <c r="I135" s="82"/>
      <c r="J135" s="82"/>
      <c r="K135" s="82"/>
      <c r="L135" s="82"/>
      <c r="M135" s="96"/>
      <c r="N135" s="82"/>
      <c r="O135" s="97">
        <v>5400</v>
      </c>
      <c r="P135" s="82"/>
      <c r="Q135" s="82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6.5" customHeight="1" x14ac:dyDescent="0.2">
      <c r="A136" s="49"/>
      <c r="B136" s="90" t="s">
        <v>261</v>
      </c>
      <c r="C136" s="99">
        <f t="shared" si="6"/>
        <v>9500</v>
      </c>
      <c r="D136" s="81">
        <v>6270</v>
      </c>
      <c r="E136" s="82"/>
      <c r="F136" s="97">
        <v>4750</v>
      </c>
      <c r="G136" s="82"/>
      <c r="H136" s="82"/>
      <c r="I136" s="82"/>
      <c r="J136" s="82"/>
      <c r="K136" s="82"/>
      <c r="L136" s="82"/>
      <c r="M136" s="96"/>
      <c r="N136" s="82"/>
      <c r="O136" s="97">
        <v>4750</v>
      </c>
      <c r="P136" s="82"/>
      <c r="Q136" s="82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6.5" customHeight="1" x14ac:dyDescent="0.2">
      <c r="A137" s="49"/>
      <c r="B137" s="90" t="s">
        <v>262</v>
      </c>
      <c r="C137" s="99">
        <f t="shared" si="6"/>
        <v>700</v>
      </c>
      <c r="D137" s="81">
        <v>462</v>
      </c>
      <c r="E137" s="82"/>
      <c r="F137" s="97"/>
      <c r="G137" s="82"/>
      <c r="H137" s="82"/>
      <c r="I137" s="82"/>
      <c r="J137" s="82"/>
      <c r="K137" s="82"/>
      <c r="L137" s="82"/>
      <c r="M137" s="96"/>
      <c r="N137" s="82"/>
      <c r="O137" s="82">
        <v>700</v>
      </c>
      <c r="P137" s="82"/>
      <c r="Q137" s="82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6.5" customHeight="1" x14ac:dyDescent="0.2">
      <c r="A138" s="49"/>
      <c r="B138" s="90" t="s">
        <v>263</v>
      </c>
      <c r="C138" s="99">
        <f t="shared" si="6"/>
        <v>1800</v>
      </c>
      <c r="D138" s="81">
        <v>1188</v>
      </c>
      <c r="E138" s="82"/>
      <c r="F138" s="97">
        <v>900</v>
      </c>
      <c r="G138" s="82"/>
      <c r="H138" s="82"/>
      <c r="I138" s="82"/>
      <c r="J138" s="82"/>
      <c r="K138" s="82"/>
      <c r="L138" s="82"/>
      <c r="M138" s="96"/>
      <c r="N138" s="82"/>
      <c r="O138" s="82">
        <v>900</v>
      </c>
      <c r="P138" s="82"/>
      <c r="Q138" s="82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6.5" customHeight="1" x14ac:dyDescent="0.2">
      <c r="A139" s="49"/>
      <c r="B139" s="90" t="s">
        <v>264</v>
      </c>
      <c r="C139" s="99">
        <f t="shared" si="6"/>
        <v>3600</v>
      </c>
      <c r="D139" s="81">
        <v>2376</v>
      </c>
      <c r="E139" s="82"/>
      <c r="F139" s="97">
        <v>1800</v>
      </c>
      <c r="G139" s="82"/>
      <c r="H139" s="82"/>
      <c r="I139" s="82"/>
      <c r="J139" s="82"/>
      <c r="K139" s="82"/>
      <c r="L139" s="82"/>
      <c r="M139" s="96"/>
      <c r="N139" s="82"/>
      <c r="O139" s="97">
        <v>1800</v>
      </c>
      <c r="P139" s="82"/>
      <c r="Q139" s="82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6.5" customHeight="1" x14ac:dyDescent="0.2">
      <c r="A140" s="49"/>
      <c r="B140" s="90" t="s">
        <v>265</v>
      </c>
      <c r="C140" s="99">
        <f t="shared" si="6"/>
        <v>3600</v>
      </c>
      <c r="D140" s="81">
        <v>2376</v>
      </c>
      <c r="E140" s="82"/>
      <c r="F140" s="97">
        <v>1800</v>
      </c>
      <c r="G140" s="82"/>
      <c r="H140" s="82"/>
      <c r="I140" s="82"/>
      <c r="J140" s="82"/>
      <c r="K140" s="82"/>
      <c r="L140" s="82"/>
      <c r="M140" s="96"/>
      <c r="N140" s="82"/>
      <c r="O140" s="97">
        <v>1800</v>
      </c>
      <c r="P140" s="82"/>
      <c r="Q140" s="82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6.5" customHeight="1" x14ac:dyDescent="0.2">
      <c r="A141" s="49"/>
      <c r="B141" s="90" t="s">
        <v>266</v>
      </c>
      <c r="C141" s="99">
        <f t="shared" si="6"/>
        <v>1080</v>
      </c>
      <c r="D141" s="81">
        <v>712.80000000000007</v>
      </c>
      <c r="E141" s="82"/>
      <c r="F141" s="97">
        <v>540</v>
      </c>
      <c r="G141" s="82"/>
      <c r="H141" s="82"/>
      <c r="I141" s="82"/>
      <c r="J141" s="82"/>
      <c r="K141" s="82"/>
      <c r="L141" s="82"/>
      <c r="M141" s="96"/>
      <c r="N141" s="82"/>
      <c r="O141" s="82">
        <v>540</v>
      </c>
      <c r="P141" s="82"/>
      <c r="Q141" s="82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6.5" customHeight="1" x14ac:dyDescent="0.2">
      <c r="A142" s="49"/>
      <c r="B142" s="90" t="s">
        <v>267</v>
      </c>
      <c r="C142" s="99">
        <f t="shared" si="6"/>
        <v>1800</v>
      </c>
      <c r="D142" s="81">
        <v>1188</v>
      </c>
      <c r="E142" s="82"/>
      <c r="F142" s="97">
        <v>900</v>
      </c>
      <c r="G142" s="82"/>
      <c r="H142" s="82"/>
      <c r="I142" s="82"/>
      <c r="J142" s="82"/>
      <c r="K142" s="82"/>
      <c r="L142" s="82"/>
      <c r="M142" s="96"/>
      <c r="N142" s="82"/>
      <c r="O142" s="82">
        <v>900</v>
      </c>
      <c r="P142" s="82"/>
      <c r="Q142" s="82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6.5" customHeight="1" x14ac:dyDescent="0.2">
      <c r="A143" s="49"/>
      <c r="B143" s="90" t="s">
        <v>268</v>
      </c>
      <c r="C143" s="99">
        <f t="shared" si="6"/>
        <v>2160</v>
      </c>
      <c r="D143" s="81">
        <v>1425.6000000000001</v>
      </c>
      <c r="E143" s="82"/>
      <c r="F143" s="97">
        <v>1080</v>
      </c>
      <c r="G143" s="82"/>
      <c r="H143" s="82"/>
      <c r="I143" s="82"/>
      <c r="J143" s="82"/>
      <c r="K143" s="82"/>
      <c r="L143" s="82"/>
      <c r="M143" s="96"/>
      <c r="N143" s="82"/>
      <c r="O143" s="97">
        <v>1080</v>
      </c>
      <c r="P143" s="82"/>
      <c r="Q143" s="82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6.5" customHeight="1" x14ac:dyDescent="0.2">
      <c r="A144" s="49"/>
      <c r="B144" s="98" t="s">
        <v>269</v>
      </c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8"/>
      <c r="N144" s="77"/>
      <c r="O144" s="77"/>
      <c r="P144" s="77"/>
      <c r="Q144" s="77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6.5" customHeight="1" x14ac:dyDescent="0.2">
      <c r="A145" s="49"/>
      <c r="B145" s="90" t="s">
        <v>270</v>
      </c>
      <c r="C145" s="80">
        <f t="shared" ref="C145:C148" si="7">SUM(F145:Q145)</f>
        <v>120</v>
      </c>
      <c r="D145" s="81">
        <v>60000</v>
      </c>
      <c r="E145" s="82"/>
      <c r="F145" s="82">
        <v>10</v>
      </c>
      <c r="G145" s="82">
        <v>10</v>
      </c>
      <c r="H145" s="82">
        <v>10</v>
      </c>
      <c r="I145" s="82">
        <v>10</v>
      </c>
      <c r="J145" s="82">
        <v>10</v>
      </c>
      <c r="K145" s="82">
        <v>10</v>
      </c>
      <c r="L145" s="82">
        <v>10</v>
      </c>
      <c r="M145" s="83">
        <v>10</v>
      </c>
      <c r="N145" s="82">
        <v>10</v>
      </c>
      <c r="O145" s="82">
        <v>10</v>
      </c>
      <c r="P145" s="82">
        <v>10</v>
      </c>
      <c r="Q145" s="82">
        <v>10</v>
      </c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6.5" customHeight="1" x14ac:dyDescent="0.2">
      <c r="A146" s="49"/>
      <c r="B146" s="90" t="s">
        <v>271</v>
      </c>
      <c r="C146" s="80">
        <f t="shared" si="7"/>
        <v>72</v>
      </c>
      <c r="D146" s="81">
        <v>10800</v>
      </c>
      <c r="E146" s="82"/>
      <c r="F146" s="82">
        <v>6</v>
      </c>
      <c r="G146" s="82">
        <v>6</v>
      </c>
      <c r="H146" s="82">
        <v>6</v>
      </c>
      <c r="I146" s="82">
        <v>6</v>
      </c>
      <c r="J146" s="82">
        <v>6</v>
      </c>
      <c r="K146" s="82">
        <v>6</v>
      </c>
      <c r="L146" s="82">
        <v>6</v>
      </c>
      <c r="M146" s="83">
        <v>6</v>
      </c>
      <c r="N146" s="82">
        <v>6</v>
      </c>
      <c r="O146" s="82">
        <v>6</v>
      </c>
      <c r="P146" s="82">
        <v>6</v>
      </c>
      <c r="Q146" s="82">
        <v>6</v>
      </c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6.5" customHeight="1" x14ac:dyDescent="0.2">
      <c r="A147" s="49"/>
      <c r="B147" s="90" t="s">
        <v>272</v>
      </c>
      <c r="C147" s="80">
        <f t="shared" si="7"/>
        <v>36</v>
      </c>
      <c r="D147" s="81">
        <v>1800</v>
      </c>
      <c r="E147" s="82"/>
      <c r="F147" s="82">
        <v>3</v>
      </c>
      <c r="G147" s="82">
        <v>3</v>
      </c>
      <c r="H147" s="82">
        <v>3</v>
      </c>
      <c r="I147" s="82">
        <v>3</v>
      </c>
      <c r="J147" s="82">
        <v>3</v>
      </c>
      <c r="K147" s="82">
        <v>3</v>
      </c>
      <c r="L147" s="82">
        <v>3</v>
      </c>
      <c r="M147" s="83">
        <v>3</v>
      </c>
      <c r="N147" s="82">
        <v>3</v>
      </c>
      <c r="O147" s="82">
        <v>3</v>
      </c>
      <c r="P147" s="82">
        <v>3</v>
      </c>
      <c r="Q147" s="82">
        <v>3</v>
      </c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6.5" customHeight="1" x14ac:dyDescent="0.2">
      <c r="A148" s="92"/>
      <c r="B148" s="93" t="s">
        <v>273</v>
      </c>
      <c r="C148" s="94">
        <f t="shared" si="7"/>
        <v>48</v>
      </c>
      <c r="D148" s="95">
        <v>14400</v>
      </c>
      <c r="E148" s="82"/>
      <c r="F148" s="82">
        <v>4</v>
      </c>
      <c r="G148" s="82">
        <v>4</v>
      </c>
      <c r="H148" s="82">
        <v>4</v>
      </c>
      <c r="I148" s="82">
        <v>4</v>
      </c>
      <c r="J148" s="82">
        <v>4</v>
      </c>
      <c r="K148" s="82">
        <v>4</v>
      </c>
      <c r="L148" s="82">
        <v>4</v>
      </c>
      <c r="M148" s="83">
        <v>4</v>
      </c>
      <c r="N148" s="82">
        <v>4</v>
      </c>
      <c r="O148" s="82">
        <v>4</v>
      </c>
      <c r="P148" s="82">
        <v>4</v>
      </c>
      <c r="Q148" s="82">
        <v>4</v>
      </c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27"/>
      <c r="B149" s="28"/>
      <c r="C149" s="1"/>
      <c r="D149" s="29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5">
      <c r="A150" s="30" t="s">
        <v>24</v>
      </c>
      <c r="B150" s="3"/>
      <c r="C150" s="188">
        <f>SUM(D104:D107,D109:D112,D114:D118,D120:D127,D129,D131,D132:D143,D144:D148,D11:D62,D64:D148)</f>
        <v>33117391.324000001</v>
      </c>
      <c r="D150" s="178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hidden="1" customHeight="1" x14ac:dyDescent="0.25">
      <c r="A151" s="31" t="s">
        <v>25</v>
      </c>
      <c r="B151" s="32"/>
      <c r="C151" s="189">
        <f>PRODUCT(C150,0.1)</f>
        <v>3311739.1324000005</v>
      </c>
      <c r="D151" s="191"/>
      <c r="E151" s="5"/>
      <c r="F151" s="192"/>
      <c r="G151" s="178"/>
      <c r="H151" s="192"/>
      <c r="I151" s="178"/>
      <c r="J151" s="33"/>
      <c r="K151" s="33"/>
      <c r="L151" s="3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hidden="1" customHeight="1" x14ac:dyDescent="0.25">
      <c r="A152" s="35" t="s">
        <v>26</v>
      </c>
      <c r="B152" s="24"/>
      <c r="C152" s="196">
        <f>PRODUCT(C150,0.1)</f>
        <v>3311739.1324000005</v>
      </c>
      <c r="D152" s="198"/>
      <c r="E152" s="5"/>
      <c r="F152" s="36"/>
      <c r="G152" s="36"/>
      <c r="H152" s="193"/>
      <c r="I152" s="178"/>
      <c r="J152" s="193"/>
      <c r="K152" s="17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hidden="1" customHeight="1" x14ac:dyDescent="0.25">
      <c r="A153" s="35" t="s">
        <v>27</v>
      </c>
      <c r="B153" s="24"/>
      <c r="C153" s="196">
        <f>SUM(C150:D152)</f>
        <v>39740869.588799998</v>
      </c>
      <c r="D153" s="198"/>
      <c r="E153" s="5"/>
      <c r="F153" s="36"/>
      <c r="G153" s="36"/>
      <c r="H153" s="193"/>
      <c r="I153" s="178"/>
      <c r="J153" s="193"/>
      <c r="K153" s="17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7"/>
      <c r="B154" s="3"/>
      <c r="C154" s="1"/>
      <c r="D154" s="4"/>
      <c r="E154" s="5"/>
      <c r="F154" s="36"/>
      <c r="G154" s="36"/>
      <c r="H154" s="193"/>
      <c r="I154" s="178"/>
      <c r="J154" s="193"/>
      <c r="K154" s="178"/>
      <c r="L154" s="1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8" t="s">
        <v>274</v>
      </c>
      <c r="B155" s="3"/>
      <c r="C155" s="1"/>
      <c r="D155" s="4"/>
      <c r="E155" s="5"/>
      <c r="F155" s="1"/>
      <c r="G155" s="1"/>
      <c r="H155" s="1"/>
      <c r="I155" s="1"/>
      <c r="J155" s="1"/>
      <c r="K155" s="1"/>
      <c r="L155" s="1"/>
      <c r="M155" s="4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9"/>
      <c r="B156" s="3"/>
      <c r="C156" s="1"/>
      <c r="D156" s="4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7" t="s">
        <v>29</v>
      </c>
      <c r="B157" s="39"/>
      <c r="C157" s="100"/>
      <c r="D157" s="101"/>
      <c r="E157" s="102" t="s">
        <v>30</v>
      </c>
      <c r="F157" s="100"/>
      <c r="G157" s="100"/>
      <c r="H157" s="10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9"/>
      <c r="B158" s="39"/>
      <c r="C158" s="100"/>
      <c r="D158" s="101"/>
      <c r="E158" s="103"/>
      <c r="F158" s="100"/>
      <c r="G158" s="100"/>
      <c r="H158" s="10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27" t="s">
        <v>275</v>
      </c>
      <c r="B159" s="39"/>
      <c r="C159" s="100"/>
      <c r="D159" s="101"/>
      <c r="E159" s="216" t="s">
        <v>127</v>
      </c>
      <c r="F159" s="178"/>
      <c r="G159" s="178"/>
      <c r="H159" s="10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9" t="s">
        <v>276</v>
      </c>
      <c r="B160" s="27"/>
      <c r="C160" s="100"/>
      <c r="D160" s="101"/>
      <c r="E160" s="104" t="s">
        <v>277</v>
      </c>
      <c r="F160" s="100"/>
      <c r="G160" s="100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9"/>
      <c r="B161" s="39"/>
      <c r="C161" s="100"/>
      <c r="D161" s="101"/>
      <c r="E161" s="105" t="s">
        <v>278</v>
      </c>
      <c r="F161" s="100"/>
      <c r="G161" s="39"/>
      <c r="H161" s="10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9"/>
      <c r="B162" s="3"/>
      <c r="C162" s="1"/>
      <c r="D162" s="4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7"/>
      <c r="B163" s="3"/>
      <c r="C163" s="1"/>
      <c r="D163" s="4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7"/>
      <c r="B164" s="3"/>
      <c r="C164" s="1"/>
      <c r="D164" s="4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3"/>
      <c r="C165" s="1"/>
      <c r="D165" s="4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3"/>
      <c r="C166" s="1"/>
      <c r="D166" s="4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3"/>
      <c r="C167" s="1"/>
      <c r="D167" s="4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3"/>
      <c r="C168" s="1"/>
      <c r="D168" s="4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3"/>
      <c r="C169" s="1"/>
      <c r="D169" s="4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3"/>
      <c r="C170" s="1"/>
      <c r="D170" s="4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3"/>
      <c r="C171" s="1"/>
      <c r="D171" s="4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3"/>
      <c r="C172" s="1"/>
      <c r="D172" s="4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3"/>
      <c r="C173" s="1"/>
      <c r="D173" s="4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3"/>
      <c r="C174" s="1"/>
      <c r="D174" s="4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3"/>
      <c r="C175" s="1"/>
      <c r="D175" s="4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3"/>
      <c r="C176" s="1"/>
      <c r="D176" s="4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3"/>
      <c r="C177" s="1"/>
      <c r="D177" s="4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3"/>
      <c r="C178" s="1"/>
      <c r="D178" s="4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3"/>
      <c r="C179" s="1"/>
      <c r="D179" s="4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3"/>
      <c r="C180" s="1"/>
      <c r="D180" s="4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3"/>
      <c r="C181" s="1"/>
      <c r="D181" s="4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3"/>
      <c r="C182" s="1"/>
      <c r="D182" s="4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3"/>
      <c r="C183" s="1"/>
      <c r="D183" s="4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3"/>
      <c r="C184" s="1"/>
      <c r="D184" s="4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3"/>
      <c r="C185" s="1"/>
      <c r="D185" s="4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3"/>
      <c r="C186" s="1"/>
      <c r="D186" s="4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3"/>
      <c r="C187" s="1"/>
      <c r="D187" s="4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3"/>
      <c r="C188" s="1"/>
      <c r="D188" s="4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3"/>
      <c r="C189" s="1"/>
      <c r="D189" s="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3"/>
      <c r="C190" s="1"/>
      <c r="D190" s="4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3"/>
      <c r="C191" s="1"/>
      <c r="D191" s="4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3"/>
      <c r="C192" s="1"/>
      <c r="D192" s="4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3"/>
      <c r="C193" s="1"/>
      <c r="D193" s="4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3"/>
      <c r="C194" s="1"/>
      <c r="D194" s="4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3"/>
      <c r="C195" s="1"/>
      <c r="D195" s="4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3"/>
      <c r="C196" s="1"/>
      <c r="D196" s="4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3"/>
      <c r="C197" s="1"/>
      <c r="D197" s="4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3"/>
      <c r="C198" s="1"/>
      <c r="D198" s="4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3"/>
      <c r="C199" s="1"/>
      <c r="D199" s="4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3"/>
      <c r="C200" s="1"/>
      <c r="D200" s="4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3"/>
      <c r="C201" s="1"/>
      <c r="D201" s="4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3"/>
      <c r="C202" s="1"/>
      <c r="D202" s="4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3"/>
      <c r="C203" s="1"/>
      <c r="D203" s="4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3"/>
      <c r="C204" s="1"/>
      <c r="D204" s="4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3"/>
      <c r="C205" s="1"/>
      <c r="D205" s="4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3"/>
      <c r="C206" s="1"/>
      <c r="D206" s="4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3"/>
      <c r="C207" s="1"/>
      <c r="D207" s="4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3"/>
      <c r="C208" s="1"/>
      <c r="D208" s="4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3"/>
      <c r="C209" s="1"/>
      <c r="D209" s="4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3"/>
      <c r="C210" s="1"/>
      <c r="D210" s="4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3"/>
      <c r="C211" s="1"/>
      <c r="D211" s="4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3"/>
      <c r="C212" s="1"/>
      <c r="D212" s="4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3"/>
      <c r="C213" s="1"/>
      <c r="D213" s="4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3"/>
      <c r="C214" s="1"/>
      <c r="D214" s="4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3"/>
      <c r="C215" s="1"/>
      <c r="D215" s="4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3"/>
      <c r="C216" s="1"/>
      <c r="D216" s="4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3"/>
      <c r="C217" s="1"/>
      <c r="D217" s="4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3"/>
      <c r="C218" s="1"/>
      <c r="D218" s="4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3"/>
      <c r="C219" s="1"/>
      <c r="D219" s="4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3"/>
      <c r="C220" s="1"/>
      <c r="D220" s="4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3"/>
      <c r="C221" s="1"/>
      <c r="D221" s="4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3"/>
      <c r="C222" s="1"/>
      <c r="D222" s="4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3"/>
      <c r="C223" s="1"/>
      <c r="D223" s="4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3"/>
      <c r="C224" s="1"/>
      <c r="D224" s="4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3"/>
      <c r="C225" s="1"/>
      <c r="D225" s="4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3"/>
      <c r="C226" s="1"/>
      <c r="D226" s="4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3"/>
      <c r="C227" s="1"/>
      <c r="D227" s="4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3"/>
      <c r="C228" s="1"/>
      <c r="D228" s="4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3"/>
      <c r="C229" s="1"/>
      <c r="D229" s="4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3"/>
      <c r="C230" s="1"/>
      <c r="D230" s="4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3"/>
      <c r="C231" s="1"/>
      <c r="D231" s="4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3"/>
      <c r="C232" s="1"/>
      <c r="D232" s="4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3"/>
      <c r="C233" s="1"/>
      <c r="D233" s="4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3"/>
      <c r="C234" s="1"/>
      <c r="D234" s="4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3"/>
      <c r="C235" s="1"/>
      <c r="D235" s="4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3"/>
      <c r="C236" s="1"/>
      <c r="D236" s="4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3"/>
      <c r="C237" s="1"/>
      <c r="D237" s="4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3"/>
      <c r="C238" s="1"/>
      <c r="D238" s="4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3"/>
      <c r="C239" s="1"/>
      <c r="D239" s="4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3"/>
      <c r="C240" s="1"/>
      <c r="D240" s="4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3"/>
      <c r="C241" s="1"/>
      <c r="D241" s="4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3"/>
      <c r="C242" s="1"/>
      <c r="D242" s="4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3"/>
      <c r="C243" s="1"/>
      <c r="D243" s="4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3"/>
      <c r="C244" s="1"/>
      <c r="D244" s="4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3"/>
      <c r="C245" s="1"/>
      <c r="D245" s="4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3"/>
      <c r="C246" s="1"/>
      <c r="D246" s="4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3"/>
      <c r="C247" s="1"/>
      <c r="D247" s="4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3"/>
      <c r="C248" s="1"/>
      <c r="D248" s="4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3"/>
      <c r="C249" s="1"/>
      <c r="D249" s="4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3"/>
      <c r="C250" s="1"/>
      <c r="D250" s="4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3"/>
      <c r="C251" s="1"/>
      <c r="D251" s="4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3"/>
      <c r="C252" s="1"/>
      <c r="D252" s="4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3"/>
      <c r="C253" s="1"/>
      <c r="D253" s="4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3"/>
      <c r="C254" s="1"/>
      <c r="D254" s="4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3"/>
      <c r="C255" s="1"/>
      <c r="D255" s="4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3"/>
      <c r="C256" s="1"/>
      <c r="D256" s="4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3"/>
      <c r="C257" s="1"/>
      <c r="D257" s="4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3"/>
      <c r="C258" s="1"/>
      <c r="D258" s="4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3"/>
      <c r="C259" s="1"/>
      <c r="D259" s="4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3"/>
      <c r="C260" s="1"/>
      <c r="D260" s="4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3"/>
      <c r="C261" s="1"/>
      <c r="D261" s="4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3"/>
      <c r="C262" s="1"/>
      <c r="D262" s="4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3"/>
      <c r="C263" s="1"/>
      <c r="D263" s="4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3"/>
      <c r="C264" s="1"/>
      <c r="D264" s="4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3"/>
      <c r="C265" s="1"/>
      <c r="D265" s="4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3"/>
      <c r="C266" s="1"/>
      <c r="D266" s="4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3"/>
      <c r="C267" s="1"/>
      <c r="D267" s="4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3"/>
      <c r="C268" s="1"/>
      <c r="D268" s="4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3"/>
      <c r="C269" s="1"/>
      <c r="D269" s="4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3"/>
      <c r="C270" s="1"/>
      <c r="D270" s="4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3"/>
      <c r="C271" s="1"/>
      <c r="D271" s="4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3"/>
      <c r="C272" s="1"/>
      <c r="D272" s="4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3"/>
      <c r="C273" s="1"/>
      <c r="D273" s="4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3"/>
      <c r="C274" s="1"/>
      <c r="D274" s="4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3"/>
      <c r="C275" s="1"/>
      <c r="D275" s="4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3"/>
      <c r="C276" s="1"/>
      <c r="D276" s="4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3"/>
      <c r="C277" s="1"/>
      <c r="D277" s="4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3"/>
      <c r="C278" s="1"/>
      <c r="D278" s="4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3"/>
      <c r="C279" s="1"/>
      <c r="D279" s="4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3"/>
      <c r="C280" s="1"/>
      <c r="D280" s="4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3"/>
      <c r="C281" s="1"/>
      <c r="D281" s="4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3"/>
      <c r="C282" s="1"/>
      <c r="D282" s="4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3"/>
      <c r="C283" s="1"/>
      <c r="D283" s="4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3"/>
      <c r="C284" s="1"/>
      <c r="D284" s="4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3"/>
      <c r="C285" s="1"/>
      <c r="D285" s="4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3"/>
      <c r="C286" s="1"/>
      <c r="D286" s="4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3"/>
      <c r="C287" s="1"/>
      <c r="D287" s="4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3"/>
      <c r="C288" s="1"/>
      <c r="D288" s="4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3"/>
      <c r="C289" s="1"/>
      <c r="D289" s="4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3"/>
      <c r="C290" s="1"/>
      <c r="D290" s="4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3"/>
      <c r="C291" s="1"/>
      <c r="D291" s="4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3"/>
      <c r="C292" s="1"/>
      <c r="D292" s="4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3"/>
      <c r="C293" s="1"/>
      <c r="D293" s="4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3"/>
      <c r="C294" s="1"/>
      <c r="D294" s="4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3"/>
      <c r="C295" s="1"/>
      <c r="D295" s="4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3"/>
      <c r="C296" s="1"/>
      <c r="D296" s="4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3"/>
      <c r="C297" s="1"/>
      <c r="D297" s="4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3"/>
      <c r="C298" s="1"/>
      <c r="D298" s="4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3"/>
      <c r="C299" s="1"/>
      <c r="D299" s="4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3"/>
      <c r="C300" s="1"/>
      <c r="D300" s="4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3"/>
      <c r="C301" s="1"/>
      <c r="D301" s="4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3"/>
      <c r="C302" s="1"/>
      <c r="D302" s="4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3"/>
      <c r="C303" s="1"/>
      <c r="D303" s="4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3"/>
      <c r="C304" s="1"/>
      <c r="D304" s="4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3"/>
      <c r="C305" s="1"/>
      <c r="D305" s="4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3"/>
      <c r="C306" s="1"/>
      <c r="D306" s="4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3"/>
      <c r="C307" s="1"/>
      <c r="D307" s="4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3"/>
      <c r="C308" s="1"/>
      <c r="D308" s="4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3"/>
      <c r="C309" s="1"/>
      <c r="D309" s="4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3"/>
      <c r="C310" s="1"/>
      <c r="D310" s="4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3"/>
      <c r="C311" s="1"/>
      <c r="D311" s="4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3"/>
      <c r="C312" s="1"/>
      <c r="D312" s="4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3"/>
      <c r="C313" s="1"/>
      <c r="D313" s="4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3"/>
      <c r="C314" s="1"/>
      <c r="D314" s="4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3"/>
      <c r="C315" s="1"/>
      <c r="D315" s="4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3"/>
      <c r="C316" s="1"/>
      <c r="D316" s="4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3"/>
      <c r="C317" s="1"/>
      <c r="D317" s="4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3"/>
      <c r="C318" s="1"/>
      <c r="D318" s="4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3"/>
      <c r="C319" s="1"/>
      <c r="D319" s="4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3"/>
      <c r="C320" s="1"/>
      <c r="D320" s="4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3"/>
      <c r="C321" s="1"/>
      <c r="D321" s="4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3"/>
      <c r="C322" s="1"/>
      <c r="D322" s="4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3"/>
      <c r="C323" s="1"/>
      <c r="D323" s="4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3"/>
      <c r="C324" s="1"/>
      <c r="D324" s="4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3"/>
      <c r="C325" s="1"/>
      <c r="D325" s="4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3"/>
      <c r="C326" s="1"/>
      <c r="D326" s="4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3"/>
      <c r="C327" s="1"/>
      <c r="D327" s="4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3"/>
      <c r="C328" s="1"/>
      <c r="D328" s="4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3"/>
      <c r="C329" s="1"/>
      <c r="D329" s="4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3"/>
      <c r="C330" s="1"/>
      <c r="D330" s="4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3"/>
      <c r="C331" s="1"/>
      <c r="D331" s="4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3"/>
      <c r="C332" s="1"/>
      <c r="D332" s="4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3"/>
      <c r="C333" s="1"/>
      <c r="D333" s="4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3"/>
      <c r="C334" s="1"/>
      <c r="D334" s="4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3"/>
      <c r="C335" s="1"/>
      <c r="D335" s="4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3"/>
      <c r="C336" s="1"/>
      <c r="D336" s="4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3"/>
      <c r="C337" s="1"/>
      <c r="D337" s="4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3"/>
      <c r="C338" s="1"/>
      <c r="D338" s="4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3"/>
      <c r="C339" s="1"/>
      <c r="D339" s="4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3"/>
      <c r="C340" s="1"/>
      <c r="D340" s="4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3"/>
      <c r="C341" s="1"/>
      <c r="D341" s="4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3"/>
      <c r="C342" s="1"/>
      <c r="D342" s="4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3"/>
      <c r="C343" s="1"/>
      <c r="D343" s="4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3"/>
      <c r="C344" s="1"/>
      <c r="D344" s="4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3"/>
      <c r="C345" s="1"/>
      <c r="D345" s="4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3"/>
      <c r="C346" s="1"/>
      <c r="D346" s="4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3"/>
      <c r="C347" s="1"/>
      <c r="D347" s="4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3"/>
      <c r="C348" s="1"/>
      <c r="D348" s="4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3"/>
      <c r="C349" s="1"/>
      <c r="D349" s="4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3"/>
      <c r="C350" s="1"/>
      <c r="D350" s="4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3"/>
      <c r="C351" s="1"/>
      <c r="D351" s="4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3"/>
      <c r="C352" s="1"/>
      <c r="D352" s="4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3"/>
      <c r="C353" s="1"/>
      <c r="D353" s="4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3"/>
      <c r="C354" s="1"/>
      <c r="D354" s="4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3"/>
      <c r="C355" s="1"/>
      <c r="D355" s="4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3"/>
      <c r="C356" s="1"/>
      <c r="D356" s="4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3"/>
      <c r="C357" s="1"/>
      <c r="D357" s="4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3"/>
      <c r="C358" s="1"/>
      <c r="D358" s="4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3"/>
      <c r="C359" s="1"/>
      <c r="D359" s="4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3"/>
      <c r="C360" s="1"/>
      <c r="D360" s="4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3"/>
      <c r="C361" s="1"/>
      <c r="D361" s="4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3"/>
      <c r="C362" s="1"/>
      <c r="D362" s="4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3"/>
      <c r="C363" s="1"/>
      <c r="D363" s="4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3"/>
      <c r="C364" s="1"/>
      <c r="D364" s="4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3"/>
      <c r="C365" s="1"/>
      <c r="D365" s="4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3"/>
      <c r="C366" s="1"/>
      <c r="D366" s="4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3"/>
      <c r="C367" s="1"/>
      <c r="D367" s="4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3"/>
      <c r="C368" s="1"/>
      <c r="D368" s="4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3"/>
      <c r="C369" s="1"/>
      <c r="D369" s="4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3"/>
      <c r="C370" s="1"/>
      <c r="D370" s="4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3"/>
      <c r="C371" s="1"/>
      <c r="D371" s="4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3"/>
      <c r="C372" s="1"/>
      <c r="D372" s="4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3"/>
      <c r="C373" s="1"/>
      <c r="D373" s="4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3"/>
      <c r="C374" s="1"/>
      <c r="D374" s="4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3"/>
      <c r="C375" s="1"/>
      <c r="D375" s="4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3"/>
      <c r="C376" s="1"/>
      <c r="D376" s="4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3"/>
      <c r="C377" s="1"/>
      <c r="D377" s="4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3"/>
      <c r="C378" s="1"/>
      <c r="D378" s="4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3"/>
      <c r="C379" s="1"/>
      <c r="D379" s="4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3"/>
      <c r="C380" s="1"/>
      <c r="D380" s="4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3"/>
      <c r="C381" s="1"/>
      <c r="D381" s="4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3"/>
      <c r="C382" s="1"/>
      <c r="D382" s="4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3"/>
      <c r="C383" s="1"/>
      <c r="D383" s="4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3"/>
      <c r="C384" s="1"/>
      <c r="D384" s="4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3"/>
      <c r="C385" s="1"/>
      <c r="D385" s="4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3"/>
      <c r="C386" s="1"/>
      <c r="D386" s="4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3"/>
      <c r="C387" s="1"/>
      <c r="D387" s="4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3"/>
      <c r="C388" s="1"/>
      <c r="D388" s="4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3"/>
      <c r="C389" s="1"/>
      <c r="D389" s="4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3"/>
      <c r="C390" s="1"/>
      <c r="D390" s="4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3"/>
      <c r="C391" s="1"/>
      <c r="D391" s="4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3"/>
      <c r="C392" s="1"/>
      <c r="D392" s="4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3"/>
      <c r="C393" s="1"/>
      <c r="D393" s="4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3"/>
      <c r="C394" s="1"/>
      <c r="D394" s="4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3"/>
      <c r="C395" s="1"/>
      <c r="D395" s="4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3"/>
      <c r="C396" s="1"/>
      <c r="D396" s="4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3"/>
      <c r="C397" s="1"/>
      <c r="D397" s="4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3"/>
      <c r="C398" s="1"/>
      <c r="D398" s="4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3"/>
      <c r="C399" s="1"/>
      <c r="D399" s="4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3"/>
      <c r="C400" s="1"/>
      <c r="D400" s="4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3"/>
      <c r="C401" s="1"/>
      <c r="D401" s="4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3"/>
      <c r="C402" s="1"/>
      <c r="D402" s="4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3"/>
      <c r="C403" s="1"/>
      <c r="D403" s="4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3"/>
      <c r="C404" s="1"/>
      <c r="D404" s="4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3"/>
      <c r="C405" s="1"/>
      <c r="D405" s="4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3"/>
      <c r="C406" s="1"/>
      <c r="D406" s="4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3"/>
      <c r="C407" s="1"/>
      <c r="D407" s="4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3"/>
      <c r="C408" s="1"/>
      <c r="D408" s="4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3"/>
      <c r="C409" s="1"/>
      <c r="D409" s="4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3"/>
      <c r="C410" s="1"/>
      <c r="D410" s="4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3"/>
      <c r="C411" s="1"/>
      <c r="D411" s="4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3"/>
      <c r="C412" s="1"/>
      <c r="D412" s="4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3"/>
      <c r="C413" s="1"/>
      <c r="D413" s="4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3"/>
      <c r="C414" s="1"/>
      <c r="D414" s="4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3"/>
      <c r="C415" s="1"/>
      <c r="D415" s="4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3"/>
      <c r="C416" s="1"/>
      <c r="D416" s="4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3"/>
      <c r="C417" s="1"/>
      <c r="D417" s="4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3"/>
      <c r="C418" s="1"/>
      <c r="D418" s="4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3"/>
      <c r="C419" s="1"/>
      <c r="D419" s="4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3"/>
      <c r="C420" s="1"/>
      <c r="D420" s="4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3"/>
      <c r="C421" s="1"/>
      <c r="D421" s="4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3"/>
      <c r="C422" s="1"/>
      <c r="D422" s="4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3"/>
      <c r="C423" s="1"/>
      <c r="D423" s="4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3"/>
      <c r="C424" s="1"/>
      <c r="D424" s="4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3"/>
      <c r="C425" s="1"/>
      <c r="D425" s="4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3"/>
      <c r="C426" s="1"/>
      <c r="D426" s="4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3"/>
      <c r="C427" s="1"/>
      <c r="D427" s="4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3"/>
      <c r="C428" s="1"/>
      <c r="D428" s="4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3"/>
      <c r="C429" s="1"/>
      <c r="D429" s="4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3"/>
      <c r="C430" s="1"/>
      <c r="D430" s="4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3"/>
      <c r="C431" s="1"/>
      <c r="D431" s="4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3"/>
      <c r="C432" s="1"/>
      <c r="D432" s="4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3"/>
      <c r="C433" s="1"/>
      <c r="D433" s="4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3"/>
      <c r="C434" s="1"/>
      <c r="D434" s="4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3"/>
      <c r="C435" s="1"/>
      <c r="D435" s="4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3"/>
      <c r="C436" s="1"/>
      <c r="D436" s="4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3"/>
      <c r="C437" s="1"/>
      <c r="D437" s="4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3"/>
      <c r="C438" s="1"/>
      <c r="D438" s="4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3"/>
      <c r="C439" s="1"/>
      <c r="D439" s="4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3"/>
      <c r="C440" s="1"/>
      <c r="D440" s="4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3"/>
      <c r="C441" s="1"/>
      <c r="D441" s="4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3"/>
      <c r="C442" s="1"/>
      <c r="D442" s="4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3"/>
      <c r="C443" s="1"/>
      <c r="D443" s="4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3"/>
      <c r="C444" s="1"/>
      <c r="D444" s="4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3"/>
      <c r="C445" s="1"/>
      <c r="D445" s="4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3"/>
      <c r="C446" s="1"/>
      <c r="D446" s="4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3"/>
      <c r="C447" s="1"/>
      <c r="D447" s="4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3"/>
      <c r="C448" s="1"/>
      <c r="D448" s="4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3"/>
      <c r="C449" s="1"/>
      <c r="D449" s="4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3"/>
      <c r="C450" s="1"/>
      <c r="D450" s="4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3"/>
      <c r="C451" s="1"/>
      <c r="D451" s="4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3"/>
      <c r="C452" s="1"/>
      <c r="D452" s="4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3"/>
      <c r="C453" s="1"/>
      <c r="D453" s="4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3"/>
      <c r="C454" s="1"/>
      <c r="D454" s="4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3"/>
      <c r="C455" s="1"/>
      <c r="D455" s="4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3"/>
      <c r="C456" s="1"/>
      <c r="D456" s="4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3"/>
      <c r="C457" s="1"/>
      <c r="D457" s="4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3"/>
      <c r="C458" s="1"/>
      <c r="D458" s="4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3"/>
      <c r="C459" s="1"/>
      <c r="D459" s="4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3"/>
      <c r="C460" s="1"/>
      <c r="D460" s="4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3"/>
      <c r="C461" s="1"/>
      <c r="D461" s="4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3"/>
      <c r="C462" s="1"/>
      <c r="D462" s="4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3"/>
      <c r="C463" s="1"/>
      <c r="D463" s="4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3"/>
      <c r="C464" s="1"/>
      <c r="D464" s="4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3"/>
      <c r="C465" s="1"/>
      <c r="D465" s="4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3"/>
      <c r="C466" s="1"/>
      <c r="D466" s="4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3"/>
      <c r="C467" s="1"/>
      <c r="D467" s="4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3"/>
      <c r="C468" s="1"/>
      <c r="D468" s="4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3"/>
      <c r="C469" s="1"/>
      <c r="D469" s="4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3"/>
      <c r="C470" s="1"/>
      <c r="D470" s="4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3"/>
      <c r="C471" s="1"/>
      <c r="D471" s="4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3"/>
      <c r="C472" s="1"/>
      <c r="D472" s="4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3"/>
      <c r="C473" s="1"/>
      <c r="D473" s="4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3"/>
      <c r="C474" s="1"/>
      <c r="D474" s="4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3"/>
      <c r="C475" s="1"/>
      <c r="D475" s="4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3"/>
      <c r="C476" s="1"/>
      <c r="D476" s="4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3"/>
      <c r="C477" s="1"/>
      <c r="D477" s="4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3"/>
      <c r="C478" s="1"/>
      <c r="D478" s="4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3"/>
      <c r="C479" s="1"/>
      <c r="D479" s="4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3"/>
      <c r="C480" s="1"/>
      <c r="D480" s="4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3"/>
      <c r="C481" s="1"/>
      <c r="D481" s="4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3"/>
      <c r="C482" s="1"/>
      <c r="D482" s="4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3"/>
      <c r="C483" s="1"/>
      <c r="D483" s="4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3"/>
      <c r="C484" s="1"/>
      <c r="D484" s="4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3"/>
      <c r="C485" s="1"/>
      <c r="D485" s="4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3"/>
      <c r="C486" s="1"/>
      <c r="D486" s="4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3"/>
      <c r="C487" s="1"/>
      <c r="D487" s="4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3"/>
      <c r="C488" s="1"/>
      <c r="D488" s="4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3"/>
      <c r="C489" s="1"/>
      <c r="D489" s="4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3"/>
      <c r="C490" s="1"/>
      <c r="D490" s="4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3"/>
      <c r="C491" s="1"/>
      <c r="D491" s="4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3"/>
      <c r="C492" s="1"/>
      <c r="D492" s="4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3"/>
      <c r="C493" s="1"/>
      <c r="D493" s="4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3"/>
      <c r="C494" s="1"/>
      <c r="D494" s="4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3"/>
      <c r="C495" s="1"/>
      <c r="D495" s="4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3"/>
      <c r="C496" s="1"/>
      <c r="D496" s="4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3"/>
      <c r="C497" s="1"/>
      <c r="D497" s="4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3"/>
      <c r="C498" s="1"/>
      <c r="D498" s="4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3"/>
      <c r="C499" s="1"/>
      <c r="D499" s="4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3"/>
      <c r="C500" s="1"/>
      <c r="D500" s="4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3"/>
      <c r="C501" s="1"/>
      <c r="D501" s="4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3"/>
      <c r="C502" s="1"/>
      <c r="D502" s="4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3"/>
      <c r="C503" s="1"/>
      <c r="D503" s="4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3"/>
      <c r="C504" s="1"/>
      <c r="D504" s="4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3"/>
      <c r="C505" s="1"/>
      <c r="D505" s="4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3"/>
      <c r="C506" s="1"/>
      <c r="D506" s="4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3"/>
      <c r="C507" s="1"/>
      <c r="D507" s="4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3"/>
      <c r="C508" s="1"/>
      <c r="D508" s="4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3"/>
      <c r="C509" s="1"/>
      <c r="D509" s="4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3"/>
      <c r="C510" s="1"/>
      <c r="D510" s="4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3"/>
      <c r="C511" s="1"/>
      <c r="D511" s="4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3"/>
      <c r="C512" s="1"/>
      <c r="D512" s="4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3"/>
      <c r="C513" s="1"/>
      <c r="D513" s="4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3"/>
      <c r="C514" s="1"/>
      <c r="D514" s="4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3"/>
      <c r="C515" s="1"/>
      <c r="D515" s="4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3"/>
      <c r="C516" s="1"/>
      <c r="D516" s="4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3"/>
      <c r="C517" s="1"/>
      <c r="D517" s="4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3"/>
      <c r="C518" s="1"/>
      <c r="D518" s="4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3"/>
      <c r="C519" s="1"/>
      <c r="D519" s="4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3"/>
      <c r="C520" s="1"/>
      <c r="D520" s="4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3"/>
      <c r="C521" s="1"/>
      <c r="D521" s="4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3"/>
      <c r="C522" s="1"/>
      <c r="D522" s="4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3"/>
      <c r="C523" s="1"/>
      <c r="D523" s="4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3"/>
      <c r="C524" s="1"/>
      <c r="D524" s="4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3"/>
      <c r="C525" s="1"/>
      <c r="D525" s="4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3"/>
      <c r="C526" s="1"/>
      <c r="D526" s="4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3"/>
      <c r="C527" s="1"/>
      <c r="D527" s="4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3"/>
      <c r="C528" s="1"/>
      <c r="D528" s="4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3"/>
      <c r="C529" s="1"/>
      <c r="D529" s="4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3"/>
      <c r="C530" s="1"/>
      <c r="D530" s="4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3"/>
      <c r="C531" s="1"/>
      <c r="D531" s="4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3"/>
      <c r="C532" s="1"/>
      <c r="D532" s="4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3"/>
      <c r="C533" s="1"/>
      <c r="D533" s="4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3"/>
      <c r="C534" s="1"/>
      <c r="D534" s="4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3"/>
      <c r="C535" s="1"/>
      <c r="D535" s="4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3"/>
      <c r="C536" s="1"/>
      <c r="D536" s="4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3"/>
      <c r="C537" s="1"/>
      <c r="D537" s="4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3"/>
      <c r="C538" s="1"/>
      <c r="D538" s="4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3"/>
      <c r="C539" s="1"/>
      <c r="D539" s="4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3"/>
      <c r="C540" s="1"/>
      <c r="D540" s="4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3"/>
      <c r="C541" s="1"/>
      <c r="D541" s="4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3"/>
      <c r="C542" s="1"/>
      <c r="D542" s="4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3"/>
      <c r="C543" s="1"/>
      <c r="D543" s="4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3"/>
      <c r="C544" s="1"/>
      <c r="D544" s="4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3"/>
      <c r="C545" s="1"/>
      <c r="D545" s="4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3"/>
      <c r="C546" s="1"/>
      <c r="D546" s="4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3"/>
      <c r="C547" s="1"/>
      <c r="D547" s="4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3"/>
      <c r="C548" s="1"/>
      <c r="D548" s="4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3"/>
      <c r="C549" s="1"/>
      <c r="D549" s="4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3"/>
      <c r="C550" s="1"/>
      <c r="D550" s="4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3"/>
      <c r="C551" s="1"/>
      <c r="D551" s="4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3"/>
      <c r="C552" s="1"/>
      <c r="D552" s="4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3"/>
      <c r="C553" s="1"/>
      <c r="D553" s="4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3"/>
      <c r="C554" s="1"/>
      <c r="D554" s="4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3"/>
      <c r="C555" s="1"/>
      <c r="D555" s="4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3"/>
      <c r="C556" s="1"/>
      <c r="D556" s="4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3"/>
      <c r="C557" s="1"/>
      <c r="D557" s="4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3"/>
      <c r="C558" s="1"/>
      <c r="D558" s="4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3"/>
      <c r="C559" s="1"/>
      <c r="D559" s="4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3"/>
      <c r="C560" s="1"/>
      <c r="D560" s="4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3"/>
      <c r="C561" s="1"/>
      <c r="D561" s="4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3"/>
      <c r="C562" s="1"/>
      <c r="D562" s="4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3"/>
      <c r="C563" s="1"/>
      <c r="D563" s="4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3"/>
      <c r="C564" s="1"/>
      <c r="D564" s="4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3"/>
      <c r="C565" s="1"/>
      <c r="D565" s="4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3"/>
      <c r="C566" s="1"/>
      <c r="D566" s="4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3"/>
      <c r="C567" s="1"/>
      <c r="D567" s="4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3"/>
      <c r="C568" s="1"/>
      <c r="D568" s="4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3"/>
      <c r="C569" s="1"/>
      <c r="D569" s="4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3"/>
      <c r="C570" s="1"/>
      <c r="D570" s="4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3"/>
      <c r="C571" s="1"/>
      <c r="D571" s="4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3"/>
      <c r="C572" s="1"/>
      <c r="D572" s="4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3"/>
      <c r="C573" s="1"/>
      <c r="D573" s="4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3"/>
      <c r="C574" s="1"/>
      <c r="D574" s="4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3"/>
      <c r="C575" s="1"/>
      <c r="D575" s="4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3"/>
      <c r="C576" s="1"/>
      <c r="D576" s="4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3"/>
      <c r="C577" s="1"/>
      <c r="D577" s="4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3"/>
      <c r="C578" s="1"/>
      <c r="D578" s="4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3"/>
      <c r="C579" s="1"/>
      <c r="D579" s="4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3"/>
      <c r="C580" s="1"/>
      <c r="D580" s="4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3"/>
      <c r="C581" s="1"/>
      <c r="D581" s="4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3"/>
      <c r="C582" s="1"/>
      <c r="D582" s="4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3"/>
      <c r="C583" s="1"/>
      <c r="D583" s="4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3"/>
      <c r="C584" s="1"/>
      <c r="D584" s="4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3"/>
      <c r="C585" s="1"/>
      <c r="D585" s="4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3"/>
      <c r="C586" s="1"/>
      <c r="D586" s="4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3"/>
      <c r="C587" s="1"/>
      <c r="D587" s="4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3"/>
      <c r="C588" s="1"/>
      <c r="D588" s="4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3"/>
      <c r="C589" s="1"/>
      <c r="D589" s="4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3"/>
      <c r="C590" s="1"/>
      <c r="D590" s="4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3"/>
      <c r="C591" s="1"/>
      <c r="D591" s="4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3"/>
      <c r="C592" s="1"/>
      <c r="D592" s="4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3"/>
      <c r="C593" s="1"/>
      <c r="D593" s="4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3"/>
      <c r="C594" s="1"/>
      <c r="D594" s="4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3"/>
      <c r="C595" s="1"/>
      <c r="D595" s="4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3"/>
      <c r="C596" s="1"/>
      <c r="D596" s="4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3"/>
      <c r="C597" s="1"/>
      <c r="D597" s="4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3"/>
      <c r="C598" s="1"/>
      <c r="D598" s="4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3"/>
      <c r="C599" s="1"/>
      <c r="D599" s="4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3"/>
      <c r="C600" s="1"/>
      <c r="D600" s="4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3"/>
      <c r="C601" s="1"/>
      <c r="D601" s="4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3"/>
      <c r="C602" s="1"/>
      <c r="D602" s="4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3"/>
      <c r="C603" s="1"/>
      <c r="D603" s="4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3"/>
      <c r="C604" s="1"/>
      <c r="D604" s="4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3"/>
      <c r="C605" s="1"/>
      <c r="D605" s="4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3"/>
      <c r="C606" s="1"/>
      <c r="D606" s="4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3"/>
      <c r="C607" s="1"/>
      <c r="D607" s="4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3"/>
      <c r="C608" s="1"/>
      <c r="D608" s="4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3"/>
      <c r="C609" s="1"/>
      <c r="D609" s="4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3"/>
      <c r="C610" s="1"/>
      <c r="D610" s="4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3"/>
      <c r="C611" s="1"/>
      <c r="D611" s="4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3"/>
      <c r="C612" s="1"/>
      <c r="D612" s="4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3"/>
      <c r="C613" s="1"/>
      <c r="D613" s="4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3"/>
      <c r="C614" s="1"/>
      <c r="D614" s="4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3"/>
      <c r="C615" s="1"/>
      <c r="D615" s="4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3"/>
      <c r="C616" s="1"/>
      <c r="D616" s="4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3"/>
      <c r="C617" s="1"/>
      <c r="D617" s="4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3"/>
      <c r="C618" s="1"/>
      <c r="D618" s="4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3"/>
      <c r="C619" s="1"/>
      <c r="D619" s="4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3"/>
      <c r="C620" s="1"/>
      <c r="D620" s="4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3"/>
      <c r="C621" s="1"/>
      <c r="D621" s="4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3"/>
      <c r="C622" s="1"/>
      <c r="D622" s="4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3"/>
      <c r="C623" s="1"/>
      <c r="D623" s="4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3"/>
      <c r="C624" s="1"/>
      <c r="D624" s="4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3"/>
      <c r="C625" s="1"/>
      <c r="D625" s="4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3"/>
      <c r="C626" s="1"/>
      <c r="D626" s="4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3"/>
      <c r="C627" s="1"/>
      <c r="D627" s="4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3"/>
      <c r="C628" s="1"/>
      <c r="D628" s="4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3"/>
      <c r="C629" s="1"/>
      <c r="D629" s="4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3"/>
      <c r="C630" s="1"/>
      <c r="D630" s="4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3"/>
      <c r="C631" s="1"/>
      <c r="D631" s="4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3"/>
      <c r="C632" s="1"/>
      <c r="D632" s="4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3"/>
      <c r="C633" s="1"/>
      <c r="D633" s="4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3"/>
      <c r="C634" s="1"/>
      <c r="D634" s="4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3"/>
      <c r="C635" s="1"/>
      <c r="D635" s="4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3"/>
      <c r="C636" s="1"/>
      <c r="D636" s="4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3"/>
      <c r="C637" s="1"/>
      <c r="D637" s="4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3"/>
      <c r="C638" s="1"/>
      <c r="D638" s="4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3"/>
      <c r="C639" s="1"/>
      <c r="D639" s="4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3"/>
      <c r="C640" s="1"/>
      <c r="D640" s="4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3"/>
      <c r="C641" s="1"/>
      <c r="D641" s="4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3"/>
      <c r="C642" s="1"/>
      <c r="D642" s="4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3"/>
      <c r="C643" s="1"/>
      <c r="D643" s="4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3"/>
      <c r="C644" s="1"/>
      <c r="D644" s="4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3"/>
      <c r="C645" s="1"/>
      <c r="D645" s="4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3"/>
      <c r="C646" s="1"/>
      <c r="D646" s="4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3"/>
      <c r="C647" s="1"/>
      <c r="D647" s="4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3"/>
      <c r="C648" s="1"/>
      <c r="D648" s="4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3"/>
      <c r="C649" s="1"/>
      <c r="D649" s="4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3"/>
      <c r="C650" s="1"/>
      <c r="D650" s="4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3"/>
      <c r="C651" s="1"/>
      <c r="D651" s="4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3"/>
      <c r="C652" s="1"/>
      <c r="D652" s="4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3"/>
      <c r="C653" s="1"/>
      <c r="D653" s="4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3"/>
      <c r="C654" s="1"/>
      <c r="D654" s="4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3"/>
      <c r="C655" s="1"/>
      <c r="D655" s="4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3"/>
      <c r="C656" s="1"/>
      <c r="D656" s="4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3"/>
      <c r="C657" s="1"/>
      <c r="D657" s="4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3"/>
      <c r="C658" s="1"/>
      <c r="D658" s="4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3"/>
      <c r="C659" s="1"/>
      <c r="D659" s="4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3"/>
      <c r="C660" s="1"/>
      <c r="D660" s="4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3"/>
      <c r="C661" s="1"/>
      <c r="D661" s="4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3"/>
      <c r="C662" s="1"/>
      <c r="D662" s="4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3"/>
      <c r="C663" s="1"/>
      <c r="D663" s="4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3"/>
      <c r="C664" s="1"/>
      <c r="D664" s="4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3"/>
      <c r="C665" s="1"/>
      <c r="D665" s="4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3"/>
      <c r="C666" s="1"/>
      <c r="D666" s="4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3"/>
      <c r="C667" s="1"/>
      <c r="D667" s="4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3"/>
      <c r="C668" s="1"/>
      <c r="D668" s="4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3"/>
      <c r="C669" s="1"/>
      <c r="D669" s="4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3"/>
      <c r="C670" s="1"/>
      <c r="D670" s="4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3"/>
      <c r="C671" s="1"/>
      <c r="D671" s="4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3"/>
      <c r="C672" s="1"/>
      <c r="D672" s="4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3"/>
      <c r="C673" s="1"/>
      <c r="D673" s="4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3"/>
      <c r="C674" s="1"/>
      <c r="D674" s="4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3"/>
      <c r="C675" s="1"/>
      <c r="D675" s="4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3"/>
      <c r="C676" s="1"/>
      <c r="D676" s="4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3"/>
      <c r="C677" s="1"/>
      <c r="D677" s="4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3"/>
      <c r="C678" s="1"/>
      <c r="D678" s="4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3"/>
      <c r="C679" s="1"/>
      <c r="D679" s="4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3"/>
      <c r="C680" s="1"/>
      <c r="D680" s="4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3"/>
      <c r="C681" s="1"/>
      <c r="D681" s="4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3"/>
      <c r="C682" s="1"/>
      <c r="D682" s="4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3"/>
      <c r="C683" s="1"/>
      <c r="D683" s="4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3"/>
      <c r="C684" s="1"/>
      <c r="D684" s="4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3"/>
      <c r="C685" s="1"/>
      <c r="D685" s="4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3"/>
      <c r="C686" s="1"/>
      <c r="D686" s="4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3"/>
      <c r="C687" s="1"/>
      <c r="D687" s="4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3"/>
      <c r="C688" s="1"/>
      <c r="D688" s="4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3"/>
      <c r="C689" s="1"/>
      <c r="D689" s="4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3"/>
      <c r="C690" s="1"/>
      <c r="D690" s="4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3"/>
      <c r="C691" s="1"/>
      <c r="D691" s="4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3"/>
      <c r="C692" s="1"/>
      <c r="D692" s="4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3"/>
      <c r="C693" s="1"/>
      <c r="D693" s="4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3"/>
      <c r="C694" s="1"/>
      <c r="D694" s="4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3"/>
      <c r="C695" s="1"/>
      <c r="D695" s="4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3"/>
      <c r="C696" s="1"/>
      <c r="D696" s="4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3"/>
      <c r="C697" s="1"/>
      <c r="D697" s="4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3"/>
      <c r="C698" s="1"/>
      <c r="D698" s="4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3"/>
      <c r="C699" s="1"/>
      <c r="D699" s="4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3"/>
      <c r="C700" s="1"/>
      <c r="D700" s="4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3"/>
      <c r="C701" s="1"/>
      <c r="D701" s="4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3"/>
      <c r="C702" s="1"/>
      <c r="D702" s="4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3"/>
      <c r="C703" s="1"/>
      <c r="D703" s="4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3"/>
      <c r="C704" s="1"/>
      <c r="D704" s="4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3"/>
      <c r="C705" s="1"/>
      <c r="D705" s="4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3"/>
      <c r="C706" s="1"/>
      <c r="D706" s="4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3"/>
      <c r="C707" s="1"/>
      <c r="D707" s="4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3"/>
      <c r="C708" s="1"/>
      <c r="D708" s="4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3"/>
      <c r="C709" s="1"/>
      <c r="D709" s="4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3"/>
      <c r="C710" s="1"/>
      <c r="D710" s="4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3"/>
      <c r="C711" s="1"/>
      <c r="D711" s="4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3"/>
      <c r="C712" s="1"/>
      <c r="D712" s="4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3"/>
      <c r="C713" s="1"/>
      <c r="D713" s="4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3"/>
      <c r="C714" s="1"/>
      <c r="D714" s="4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3"/>
      <c r="C715" s="1"/>
      <c r="D715" s="4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3"/>
      <c r="C716" s="1"/>
      <c r="D716" s="4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3"/>
      <c r="C717" s="1"/>
      <c r="D717" s="4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3"/>
      <c r="C718" s="1"/>
      <c r="D718" s="4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3"/>
      <c r="C719" s="1"/>
      <c r="D719" s="4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3"/>
      <c r="C720" s="1"/>
      <c r="D720" s="4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3"/>
      <c r="C721" s="1"/>
      <c r="D721" s="4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3"/>
      <c r="C722" s="1"/>
      <c r="D722" s="4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3"/>
      <c r="C723" s="1"/>
      <c r="D723" s="4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3"/>
      <c r="C724" s="1"/>
      <c r="D724" s="4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3"/>
      <c r="C725" s="1"/>
      <c r="D725" s="4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3"/>
      <c r="C726" s="1"/>
      <c r="D726" s="4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3"/>
      <c r="C727" s="1"/>
      <c r="D727" s="4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3"/>
      <c r="C728" s="1"/>
      <c r="D728" s="4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3"/>
      <c r="C729" s="1"/>
      <c r="D729" s="4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3"/>
      <c r="C730" s="1"/>
      <c r="D730" s="4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3"/>
      <c r="C731" s="1"/>
      <c r="D731" s="4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3"/>
      <c r="C732" s="1"/>
      <c r="D732" s="4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3"/>
      <c r="C733" s="1"/>
      <c r="D733" s="4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3"/>
      <c r="C734" s="1"/>
      <c r="D734" s="4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3"/>
      <c r="C735" s="1"/>
      <c r="D735" s="4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3"/>
      <c r="C736" s="1"/>
      <c r="D736" s="4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3"/>
      <c r="C737" s="1"/>
      <c r="D737" s="4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3"/>
      <c r="C738" s="1"/>
      <c r="D738" s="4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3"/>
      <c r="C739" s="1"/>
      <c r="D739" s="4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3"/>
      <c r="C740" s="1"/>
      <c r="D740" s="4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3"/>
      <c r="C741" s="1"/>
      <c r="D741" s="4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3"/>
      <c r="C742" s="1"/>
      <c r="D742" s="4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3"/>
      <c r="C743" s="1"/>
      <c r="D743" s="4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3"/>
      <c r="C744" s="1"/>
      <c r="D744" s="4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3"/>
      <c r="C745" s="1"/>
      <c r="D745" s="4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3"/>
      <c r="C746" s="1"/>
      <c r="D746" s="4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3"/>
      <c r="C747" s="1"/>
      <c r="D747" s="4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3"/>
      <c r="C748" s="1"/>
      <c r="D748" s="4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3"/>
      <c r="C749" s="1"/>
      <c r="D749" s="4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3"/>
      <c r="C750" s="1"/>
      <c r="D750" s="4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3"/>
      <c r="C751" s="1"/>
      <c r="D751" s="4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3"/>
      <c r="C752" s="1"/>
      <c r="D752" s="4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3"/>
      <c r="C753" s="1"/>
      <c r="D753" s="4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3"/>
      <c r="C754" s="1"/>
      <c r="D754" s="4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3"/>
      <c r="C755" s="1"/>
      <c r="D755" s="4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3"/>
      <c r="C756" s="1"/>
      <c r="D756" s="4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3"/>
      <c r="C757" s="1"/>
      <c r="D757" s="4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3"/>
      <c r="C758" s="1"/>
      <c r="D758" s="4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3"/>
      <c r="C759" s="1"/>
      <c r="D759" s="4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3"/>
      <c r="C760" s="1"/>
      <c r="D760" s="4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3"/>
      <c r="C761" s="1"/>
      <c r="D761" s="4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3"/>
      <c r="C762" s="1"/>
      <c r="D762" s="4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3"/>
      <c r="C763" s="1"/>
      <c r="D763" s="4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3"/>
      <c r="C764" s="1"/>
      <c r="D764" s="4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3"/>
      <c r="C765" s="1"/>
      <c r="D765" s="4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3"/>
      <c r="C766" s="1"/>
      <c r="D766" s="4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3"/>
      <c r="C767" s="1"/>
      <c r="D767" s="4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3"/>
      <c r="C768" s="1"/>
      <c r="D768" s="4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3"/>
      <c r="C769" s="1"/>
      <c r="D769" s="4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3"/>
      <c r="C770" s="1"/>
      <c r="D770" s="4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3"/>
      <c r="C771" s="1"/>
      <c r="D771" s="4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3"/>
      <c r="C772" s="1"/>
      <c r="D772" s="4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3"/>
      <c r="C773" s="1"/>
      <c r="D773" s="4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3"/>
      <c r="C774" s="1"/>
      <c r="D774" s="4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3"/>
      <c r="C775" s="1"/>
      <c r="D775" s="4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3"/>
      <c r="C776" s="1"/>
      <c r="D776" s="4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3"/>
      <c r="C777" s="1"/>
      <c r="D777" s="4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3"/>
      <c r="C778" s="1"/>
      <c r="D778" s="4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3"/>
      <c r="C779" s="1"/>
      <c r="D779" s="4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3"/>
      <c r="C780" s="1"/>
      <c r="D780" s="4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3"/>
      <c r="C781" s="1"/>
      <c r="D781" s="4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3"/>
      <c r="C782" s="1"/>
      <c r="D782" s="4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3"/>
      <c r="C783" s="1"/>
      <c r="D783" s="4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3"/>
      <c r="C784" s="1"/>
      <c r="D784" s="4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3"/>
      <c r="C785" s="1"/>
      <c r="D785" s="4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3"/>
      <c r="C786" s="1"/>
      <c r="D786" s="4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3"/>
      <c r="C787" s="1"/>
      <c r="D787" s="4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3"/>
      <c r="C788" s="1"/>
      <c r="D788" s="4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3"/>
      <c r="C789" s="1"/>
      <c r="D789" s="4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3"/>
      <c r="C790" s="1"/>
      <c r="D790" s="4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3"/>
      <c r="C791" s="1"/>
      <c r="D791" s="4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3"/>
      <c r="C792" s="1"/>
      <c r="D792" s="4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3"/>
      <c r="C793" s="1"/>
      <c r="D793" s="4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3"/>
      <c r="C794" s="1"/>
      <c r="D794" s="4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3"/>
      <c r="C795" s="1"/>
      <c r="D795" s="4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3"/>
      <c r="C796" s="1"/>
      <c r="D796" s="4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3"/>
      <c r="C797" s="1"/>
      <c r="D797" s="4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3"/>
      <c r="C798" s="1"/>
      <c r="D798" s="4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3"/>
      <c r="C799" s="1"/>
      <c r="D799" s="4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3"/>
      <c r="C800" s="1"/>
      <c r="D800" s="4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3"/>
      <c r="C801" s="1"/>
      <c r="D801" s="4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3"/>
      <c r="C802" s="1"/>
      <c r="D802" s="4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3"/>
      <c r="C803" s="1"/>
      <c r="D803" s="4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3"/>
      <c r="C804" s="1"/>
      <c r="D804" s="4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3"/>
      <c r="C805" s="1"/>
      <c r="D805" s="4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3"/>
      <c r="C806" s="1"/>
      <c r="D806" s="4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3"/>
      <c r="C807" s="1"/>
      <c r="D807" s="4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3"/>
      <c r="C808" s="1"/>
      <c r="D808" s="4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3"/>
      <c r="C809" s="1"/>
      <c r="D809" s="4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3"/>
      <c r="C810" s="1"/>
      <c r="D810" s="4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3"/>
      <c r="C811" s="1"/>
      <c r="D811" s="4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3"/>
      <c r="C812" s="1"/>
      <c r="D812" s="4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3"/>
      <c r="C813" s="1"/>
      <c r="D813" s="4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3"/>
      <c r="C814" s="1"/>
      <c r="D814" s="4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3"/>
      <c r="C815" s="1"/>
      <c r="D815" s="4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3"/>
      <c r="C816" s="1"/>
      <c r="D816" s="4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3"/>
      <c r="C817" s="1"/>
      <c r="D817" s="4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3"/>
      <c r="C818" s="1"/>
      <c r="D818" s="4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3"/>
      <c r="C819" s="1"/>
      <c r="D819" s="4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3"/>
      <c r="C820" s="1"/>
      <c r="D820" s="4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3"/>
      <c r="C821" s="1"/>
      <c r="D821" s="4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3"/>
      <c r="C822" s="1"/>
      <c r="D822" s="4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3"/>
      <c r="C823" s="1"/>
      <c r="D823" s="4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3"/>
      <c r="C824" s="1"/>
      <c r="D824" s="4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3"/>
      <c r="C825" s="1"/>
      <c r="D825" s="4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3"/>
      <c r="C826" s="1"/>
      <c r="D826" s="4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3"/>
      <c r="C827" s="1"/>
      <c r="D827" s="4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3"/>
      <c r="C828" s="1"/>
      <c r="D828" s="4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3"/>
      <c r="C829" s="1"/>
      <c r="D829" s="4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3"/>
      <c r="C830" s="1"/>
      <c r="D830" s="4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3"/>
      <c r="C831" s="1"/>
      <c r="D831" s="4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3"/>
      <c r="C832" s="1"/>
      <c r="D832" s="4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3"/>
      <c r="C833" s="1"/>
      <c r="D833" s="4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3"/>
      <c r="C834" s="1"/>
      <c r="D834" s="4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3"/>
      <c r="C835" s="1"/>
      <c r="D835" s="4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3"/>
      <c r="C836" s="1"/>
      <c r="D836" s="4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3"/>
      <c r="C837" s="1"/>
      <c r="D837" s="4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3"/>
      <c r="C838" s="1"/>
      <c r="D838" s="4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3"/>
      <c r="C839" s="1"/>
      <c r="D839" s="4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3"/>
      <c r="C840" s="1"/>
      <c r="D840" s="4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3"/>
      <c r="C841" s="1"/>
      <c r="D841" s="4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3"/>
      <c r="C842" s="1"/>
      <c r="D842" s="4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3"/>
      <c r="C843" s="1"/>
      <c r="D843" s="4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3"/>
      <c r="C844" s="1"/>
      <c r="D844" s="4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3"/>
      <c r="C845" s="1"/>
      <c r="D845" s="4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3"/>
      <c r="C846" s="1"/>
      <c r="D846" s="4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3"/>
      <c r="C847" s="1"/>
      <c r="D847" s="4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3"/>
      <c r="C848" s="1"/>
      <c r="D848" s="4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3"/>
      <c r="C849" s="1"/>
      <c r="D849" s="4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3"/>
      <c r="C850" s="1"/>
      <c r="D850" s="4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3"/>
      <c r="C851" s="1"/>
      <c r="D851" s="4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3"/>
      <c r="C852" s="1"/>
      <c r="D852" s="4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3"/>
      <c r="C853" s="1"/>
      <c r="D853" s="4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3"/>
      <c r="C854" s="1"/>
      <c r="D854" s="4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3"/>
      <c r="C855" s="1"/>
      <c r="D855" s="4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3"/>
      <c r="C856" s="1"/>
      <c r="D856" s="4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3"/>
      <c r="C857" s="1"/>
      <c r="D857" s="4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3"/>
      <c r="C858" s="1"/>
      <c r="D858" s="4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3"/>
      <c r="C859" s="1"/>
      <c r="D859" s="4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3"/>
      <c r="C860" s="1"/>
      <c r="D860" s="4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3"/>
      <c r="C861" s="1"/>
      <c r="D861" s="4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3"/>
      <c r="C862" s="1"/>
      <c r="D862" s="4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3"/>
      <c r="C863" s="1"/>
      <c r="D863" s="4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3"/>
      <c r="C864" s="1"/>
      <c r="D864" s="4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3"/>
      <c r="C865" s="1"/>
      <c r="D865" s="4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3"/>
      <c r="C866" s="1"/>
      <c r="D866" s="4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3"/>
      <c r="C867" s="1"/>
      <c r="D867" s="4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3"/>
      <c r="C868" s="1"/>
      <c r="D868" s="4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3"/>
      <c r="C869" s="1"/>
      <c r="D869" s="4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3"/>
      <c r="C870" s="1"/>
      <c r="D870" s="4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3"/>
      <c r="C871" s="1"/>
      <c r="D871" s="4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3"/>
      <c r="C872" s="1"/>
      <c r="D872" s="4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3"/>
      <c r="C873" s="1"/>
      <c r="D873" s="4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3"/>
      <c r="C874" s="1"/>
      <c r="D874" s="4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3"/>
      <c r="C875" s="1"/>
      <c r="D875" s="4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3"/>
      <c r="C876" s="1"/>
      <c r="D876" s="4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3"/>
      <c r="C877" s="1"/>
      <c r="D877" s="4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3"/>
      <c r="C878" s="1"/>
      <c r="D878" s="4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3"/>
      <c r="C879" s="1"/>
      <c r="D879" s="4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3"/>
      <c r="C880" s="1"/>
      <c r="D880" s="4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3"/>
      <c r="C881" s="1"/>
      <c r="D881" s="4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3"/>
      <c r="C882" s="1"/>
      <c r="D882" s="4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3"/>
      <c r="C883" s="1"/>
      <c r="D883" s="4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3"/>
      <c r="C884" s="1"/>
      <c r="D884" s="4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3"/>
      <c r="C885" s="1"/>
      <c r="D885" s="4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3"/>
      <c r="C886" s="1"/>
      <c r="D886" s="4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3"/>
      <c r="C887" s="1"/>
      <c r="D887" s="4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3"/>
      <c r="C888" s="1"/>
      <c r="D888" s="4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3"/>
      <c r="C889" s="1"/>
      <c r="D889" s="4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3"/>
      <c r="C890" s="1"/>
      <c r="D890" s="4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3"/>
      <c r="C891" s="1"/>
      <c r="D891" s="4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3"/>
      <c r="C892" s="1"/>
      <c r="D892" s="4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3"/>
      <c r="C893" s="1"/>
      <c r="D893" s="4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3"/>
      <c r="C894" s="1"/>
      <c r="D894" s="4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3"/>
      <c r="C895" s="1"/>
      <c r="D895" s="4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3"/>
      <c r="C896" s="1"/>
      <c r="D896" s="4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3"/>
      <c r="C897" s="1"/>
      <c r="D897" s="4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3"/>
      <c r="C898" s="1"/>
      <c r="D898" s="4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3"/>
      <c r="C899" s="1"/>
      <c r="D899" s="4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3"/>
      <c r="C900" s="1"/>
      <c r="D900" s="4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3"/>
      <c r="C901" s="1"/>
      <c r="D901" s="4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3"/>
      <c r="C902" s="1"/>
      <c r="D902" s="4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3"/>
      <c r="C903" s="1"/>
      <c r="D903" s="4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3"/>
      <c r="C904" s="1"/>
      <c r="D904" s="4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3"/>
      <c r="C905" s="1"/>
      <c r="D905" s="4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3"/>
      <c r="C906" s="1"/>
      <c r="D906" s="4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3"/>
      <c r="C907" s="1"/>
      <c r="D907" s="4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3"/>
      <c r="C908" s="1"/>
      <c r="D908" s="4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3"/>
      <c r="C909" s="1"/>
      <c r="D909" s="4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3"/>
      <c r="C910" s="1"/>
      <c r="D910" s="4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3"/>
      <c r="C911" s="1"/>
      <c r="D911" s="4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3"/>
      <c r="C912" s="1"/>
      <c r="D912" s="4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3"/>
      <c r="C913" s="1"/>
      <c r="D913" s="4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3"/>
      <c r="C914" s="1"/>
      <c r="D914" s="4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3"/>
      <c r="C915" s="1"/>
      <c r="D915" s="4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3"/>
      <c r="C916" s="1"/>
      <c r="D916" s="4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3"/>
      <c r="C917" s="1"/>
      <c r="D917" s="4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3"/>
      <c r="C918" s="1"/>
      <c r="D918" s="4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3"/>
      <c r="C919" s="1"/>
      <c r="D919" s="4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3"/>
      <c r="C920" s="1"/>
      <c r="D920" s="4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3"/>
      <c r="C921" s="1"/>
      <c r="D921" s="4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3"/>
      <c r="C922" s="1"/>
      <c r="D922" s="4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3"/>
      <c r="C923" s="1"/>
      <c r="D923" s="4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3"/>
      <c r="C924" s="1"/>
      <c r="D924" s="4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3"/>
      <c r="C925" s="1"/>
      <c r="D925" s="4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3"/>
      <c r="C926" s="1"/>
      <c r="D926" s="4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3"/>
      <c r="C927" s="1"/>
      <c r="D927" s="4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3"/>
      <c r="C928" s="1"/>
      <c r="D928" s="4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3"/>
      <c r="C929" s="1"/>
      <c r="D929" s="4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3"/>
      <c r="C930" s="1"/>
      <c r="D930" s="4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3"/>
      <c r="C931" s="1"/>
      <c r="D931" s="4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3"/>
      <c r="C932" s="1"/>
      <c r="D932" s="4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3"/>
      <c r="C933" s="1"/>
      <c r="D933" s="4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3"/>
      <c r="C934" s="1"/>
      <c r="D934" s="4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3"/>
      <c r="C935" s="1"/>
      <c r="D935" s="4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3"/>
      <c r="C936" s="1"/>
      <c r="D936" s="4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3"/>
      <c r="C937" s="1"/>
      <c r="D937" s="4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3"/>
      <c r="C938" s="1"/>
      <c r="D938" s="4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3"/>
      <c r="C939" s="1"/>
      <c r="D939" s="4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3"/>
      <c r="C940" s="1"/>
      <c r="D940" s="4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3"/>
      <c r="C941" s="1"/>
      <c r="D941" s="4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3"/>
      <c r="C942" s="1"/>
      <c r="D942" s="4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3"/>
      <c r="C943" s="1"/>
      <c r="D943" s="4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3"/>
      <c r="C944" s="1"/>
      <c r="D944" s="4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3"/>
      <c r="C945" s="1"/>
      <c r="D945" s="4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3"/>
      <c r="C946" s="1"/>
      <c r="D946" s="4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3"/>
      <c r="C947" s="1"/>
      <c r="D947" s="4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3"/>
      <c r="C948" s="1"/>
      <c r="D948" s="4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3"/>
      <c r="C949" s="1"/>
      <c r="D949" s="4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3"/>
      <c r="C950" s="1"/>
      <c r="D950" s="4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3"/>
      <c r="C951" s="1"/>
      <c r="D951" s="4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3"/>
      <c r="C952" s="1"/>
      <c r="D952" s="4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3"/>
      <c r="C953" s="1"/>
      <c r="D953" s="4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3"/>
      <c r="C954" s="1"/>
      <c r="D954" s="4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3"/>
      <c r="C955" s="1"/>
      <c r="D955" s="4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3"/>
      <c r="C956" s="1"/>
      <c r="D956" s="4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3"/>
      <c r="C957" s="1"/>
      <c r="D957" s="4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3"/>
      <c r="C958" s="1"/>
      <c r="D958" s="4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3"/>
      <c r="C959" s="1"/>
      <c r="D959" s="4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3"/>
      <c r="C960" s="1"/>
      <c r="D960" s="4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3"/>
      <c r="C961" s="1"/>
      <c r="D961" s="4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3"/>
      <c r="C962" s="1"/>
      <c r="D962" s="4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3"/>
      <c r="C963" s="1"/>
      <c r="D963" s="4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3"/>
      <c r="C964" s="1"/>
      <c r="D964" s="4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3"/>
      <c r="C965" s="1"/>
      <c r="D965" s="4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3"/>
      <c r="C966" s="1"/>
      <c r="D966" s="4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3"/>
      <c r="C967" s="1"/>
      <c r="D967" s="4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3"/>
      <c r="C968" s="1"/>
      <c r="D968" s="4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3"/>
      <c r="C969" s="1"/>
      <c r="D969" s="4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3"/>
      <c r="C970" s="1"/>
      <c r="D970" s="4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3"/>
      <c r="C971" s="1"/>
      <c r="D971" s="4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3"/>
      <c r="C972" s="1"/>
      <c r="D972" s="4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3"/>
      <c r="C973" s="1"/>
      <c r="D973" s="4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3"/>
      <c r="C974" s="1"/>
      <c r="D974" s="4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3"/>
      <c r="C975" s="1"/>
      <c r="D975" s="4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3"/>
      <c r="C976" s="1"/>
      <c r="D976" s="4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3"/>
      <c r="C977" s="1"/>
      <c r="D977" s="4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3"/>
      <c r="C978" s="1"/>
      <c r="D978" s="4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3"/>
      <c r="C979" s="1"/>
      <c r="D979" s="4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3"/>
      <c r="C980" s="1"/>
      <c r="D980" s="4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3"/>
      <c r="C981" s="1"/>
      <c r="D981" s="4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3"/>
      <c r="C982" s="1"/>
      <c r="D982" s="4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3"/>
      <c r="C983" s="1"/>
      <c r="D983" s="4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3"/>
      <c r="C984" s="1"/>
      <c r="D984" s="4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3"/>
      <c r="C985" s="1"/>
      <c r="D985" s="4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3"/>
      <c r="C986" s="1"/>
      <c r="D986" s="4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3"/>
      <c r="C987" s="1"/>
      <c r="D987" s="4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3"/>
      <c r="C988" s="1"/>
      <c r="D988" s="4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3"/>
      <c r="C989" s="1"/>
      <c r="D989" s="4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3"/>
      <c r="C990" s="1"/>
      <c r="D990" s="4"/>
      <c r="E990" s="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3"/>
      <c r="C991" s="1"/>
      <c r="D991" s="4"/>
      <c r="E991" s="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3"/>
      <c r="C992" s="1"/>
      <c r="D992" s="4"/>
      <c r="E992" s="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3"/>
      <c r="C993" s="1"/>
      <c r="D993" s="4"/>
      <c r="E993" s="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3"/>
      <c r="C994" s="1"/>
      <c r="D994" s="4"/>
      <c r="E994" s="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3"/>
      <c r="C995" s="1"/>
      <c r="D995" s="4"/>
      <c r="E995" s="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3"/>
      <c r="C996" s="1"/>
      <c r="D996" s="4"/>
      <c r="E996" s="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3"/>
      <c r="C997" s="1"/>
      <c r="D997" s="4"/>
      <c r="E997" s="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3"/>
      <c r="C998" s="1"/>
      <c r="D998" s="4"/>
      <c r="E998" s="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3"/>
      <c r="C999" s="1"/>
      <c r="D999" s="4"/>
      <c r="E999" s="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3"/>
      <c r="C1000" s="1"/>
      <c r="D1000" s="4"/>
      <c r="E1000" s="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E159:G159"/>
    <mergeCell ref="C151:D151"/>
    <mergeCell ref="F151:G151"/>
    <mergeCell ref="H151:I151"/>
    <mergeCell ref="C152:D152"/>
    <mergeCell ref="H152:I152"/>
    <mergeCell ref="C153:D153"/>
    <mergeCell ref="C150:D150"/>
    <mergeCell ref="H153:I153"/>
    <mergeCell ref="J153:K153"/>
    <mergeCell ref="H154:I154"/>
    <mergeCell ref="J154:K154"/>
    <mergeCell ref="J152:K152"/>
    <mergeCell ref="A2:Q2"/>
    <mergeCell ref="A8:A9"/>
    <mergeCell ref="B8:B9"/>
    <mergeCell ref="D8:D9"/>
    <mergeCell ref="E8:E9"/>
    <mergeCell ref="F8:Q8"/>
  </mergeCells>
  <dataValidations count="1">
    <dataValidation type="list" allowBlank="1" showErrorMessage="1" sqref="E10:E102 C103:E103 E104:E107 C108:E108 E109:E112 C113:E113 E114:E118 C119:E119 E120:E127 C128:E128 E129 C130:E130 E131:E143 E145:E148" xr:uid="{00000000-0002-0000-0200-000000000000}">
      <formula1>"Shopping,Small Value Procurement,Direct Contracting,Agency to Agency,Public Bidding"</formula1>
    </dataValidation>
  </dataValidations>
  <printOptions horizontalCentered="1"/>
  <pageMargins left="0.7" right="0.7" top="0.75" bottom="0.75" header="0" footer="0"/>
  <pageSetup paperSize="9" fitToHeight="0" orientation="landscape"/>
  <headerFooter>
    <oddHeader>&amp;CGOVERNMENT PROCUREMENT POLICY BOARD-TECHNICAL SUPPORT OFFICE Unit 2506, Raffles Corporate Center, F. Ortigas Jr. Road, Ortigas Center, Pasig City</oddHeader>
    <oddFooter>&amp;LPrepared by  K.  Paala  &amp;T     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ABF8F"/>
  </sheetPr>
  <dimension ref="A1:Z1000"/>
  <sheetViews>
    <sheetView workbookViewId="0"/>
  </sheetViews>
  <sheetFormatPr defaultColWidth="12.625" defaultRowHeight="15" customHeight="1" x14ac:dyDescent="0.2"/>
  <cols>
    <col min="1" max="1" width="23.875" customWidth="1"/>
    <col min="2" max="2" width="11.375" customWidth="1"/>
    <col min="3" max="3" width="9.25" customWidth="1"/>
    <col min="4" max="4" width="11.125" customWidth="1"/>
    <col min="5" max="5" width="10.875" customWidth="1"/>
    <col min="6" max="7" width="9.375" customWidth="1"/>
    <col min="8" max="8" width="12.125" customWidth="1"/>
    <col min="9" max="9" width="14.125" customWidth="1"/>
    <col min="10" max="10" width="10.75" customWidth="1"/>
    <col min="11" max="11" width="9.25" customWidth="1"/>
    <col min="12" max="12" width="7.625" customWidth="1"/>
    <col min="13" max="13" width="8.375" customWidth="1"/>
    <col min="14" max="14" width="11.25" customWidth="1"/>
    <col min="15" max="15" width="9.625" customWidth="1"/>
    <col min="16" max="16" width="11.5" customWidth="1"/>
    <col min="17" max="17" width="10.5" customWidth="1"/>
    <col min="18" max="26" width="7.625" customWidth="1"/>
  </cols>
  <sheetData>
    <row r="1" spans="1:26" ht="36" x14ac:dyDescent="0.2">
      <c r="A1" s="106" t="s">
        <v>279</v>
      </c>
      <c r="B1" s="107" t="s">
        <v>280</v>
      </c>
      <c r="C1" s="108" t="s">
        <v>281</v>
      </c>
      <c r="D1" s="108" t="s">
        <v>282</v>
      </c>
      <c r="E1" s="231" t="s">
        <v>283</v>
      </c>
      <c r="F1" s="232"/>
      <c r="G1" s="108" t="s">
        <v>284</v>
      </c>
      <c r="H1" s="109" t="s">
        <v>285</v>
      </c>
      <c r="I1" s="109" t="s">
        <v>286</v>
      </c>
      <c r="J1" s="109" t="s">
        <v>287</v>
      </c>
      <c r="K1" s="110" t="s">
        <v>288</v>
      </c>
      <c r="L1" s="110" t="s">
        <v>289</v>
      </c>
      <c r="M1" s="110" t="s">
        <v>290</v>
      </c>
      <c r="N1" s="110" t="s">
        <v>291</v>
      </c>
      <c r="O1" s="110" t="s">
        <v>292</v>
      </c>
      <c r="P1" s="110" t="s">
        <v>293</v>
      </c>
      <c r="Q1" s="110" t="s">
        <v>294</v>
      </c>
      <c r="R1" s="111"/>
      <c r="S1" s="111"/>
      <c r="T1" s="111"/>
      <c r="U1" s="111"/>
      <c r="V1" s="111"/>
      <c r="W1" s="111"/>
      <c r="X1" s="111"/>
      <c r="Y1" s="111"/>
      <c r="Z1" s="111"/>
    </row>
    <row r="2" spans="1:26" ht="45.75" customHeight="1" x14ac:dyDescent="0.2">
      <c r="A2" s="106"/>
      <c r="B2" s="107"/>
      <c r="C2" s="108"/>
      <c r="D2" s="108"/>
      <c r="E2" s="108" t="s">
        <v>295</v>
      </c>
      <c r="F2" s="108" t="s">
        <v>296</v>
      </c>
      <c r="G2" s="108"/>
      <c r="H2" s="109" t="s">
        <v>297</v>
      </c>
      <c r="I2" s="112"/>
      <c r="J2" s="112"/>
      <c r="K2" s="110"/>
      <c r="L2" s="110"/>
      <c r="M2" s="110"/>
      <c r="N2" s="110"/>
      <c r="O2" s="110"/>
      <c r="P2" s="110"/>
      <c r="Q2" s="110"/>
      <c r="R2" s="111"/>
      <c r="S2" s="111"/>
      <c r="T2" s="111"/>
      <c r="U2" s="111"/>
      <c r="V2" s="111"/>
      <c r="W2" s="111"/>
      <c r="X2" s="111"/>
      <c r="Y2" s="111"/>
      <c r="Z2" s="111"/>
    </row>
    <row r="3" spans="1:26" ht="53.25" customHeight="1" x14ac:dyDescent="0.2">
      <c r="A3" s="113" t="s">
        <v>298</v>
      </c>
      <c r="B3" s="114" t="s">
        <v>299</v>
      </c>
      <c r="C3" s="115">
        <v>18</v>
      </c>
      <c r="D3" s="115"/>
      <c r="E3" s="115"/>
      <c r="F3" s="116"/>
      <c r="G3" s="115"/>
      <c r="H3" s="117"/>
      <c r="I3" s="118"/>
      <c r="J3" s="119"/>
      <c r="K3" s="113"/>
      <c r="L3" s="113"/>
      <c r="M3" s="113"/>
      <c r="N3" s="120" t="s">
        <v>300</v>
      </c>
      <c r="O3" s="120"/>
      <c r="P3" s="121">
        <v>8900</v>
      </c>
      <c r="Q3" s="121">
        <v>890</v>
      </c>
      <c r="R3" s="41"/>
      <c r="S3" s="41"/>
      <c r="T3" s="41"/>
      <c r="U3" s="41"/>
      <c r="V3" s="41"/>
      <c r="W3" s="41"/>
      <c r="X3" s="41"/>
      <c r="Y3" s="41"/>
      <c r="Z3" s="41"/>
    </row>
    <row r="4" spans="1:26" ht="33" customHeight="1" x14ac:dyDescent="0.25">
      <c r="A4" s="230" t="s">
        <v>301</v>
      </c>
      <c r="B4" s="122" t="s">
        <v>302</v>
      </c>
      <c r="C4" s="122">
        <v>6</v>
      </c>
      <c r="D4" s="233" t="s">
        <v>303</v>
      </c>
      <c r="E4" s="217" t="s">
        <v>304</v>
      </c>
      <c r="F4" s="123"/>
      <c r="G4" s="123"/>
      <c r="H4" s="228" t="s">
        <v>305</v>
      </c>
      <c r="I4" s="124"/>
      <c r="J4" s="125"/>
      <c r="K4" s="126"/>
      <c r="L4" s="127"/>
      <c r="M4" s="128"/>
      <c r="N4" s="222" t="s">
        <v>306</v>
      </c>
      <c r="O4" s="129"/>
      <c r="P4" s="128"/>
      <c r="Q4" s="130"/>
    </row>
    <row r="5" spans="1:26" ht="15.75" customHeight="1" x14ac:dyDescent="0.25">
      <c r="A5" s="218"/>
      <c r="B5" s="122">
        <v>1</v>
      </c>
      <c r="C5" s="122">
        <v>4</v>
      </c>
      <c r="D5" s="218"/>
      <c r="E5" s="218"/>
      <c r="F5" s="131"/>
      <c r="G5" s="131"/>
      <c r="H5" s="218"/>
      <c r="I5" s="124"/>
      <c r="J5" s="125"/>
      <c r="K5" s="132"/>
      <c r="L5" s="127"/>
      <c r="M5" s="128"/>
      <c r="N5" s="218"/>
      <c r="O5" s="133"/>
      <c r="P5" s="128"/>
      <c r="Q5" s="130"/>
    </row>
    <row r="6" spans="1:26" ht="18.75" x14ac:dyDescent="0.25">
      <c r="A6" s="219"/>
      <c r="B6" s="122">
        <v>2</v>
      </c>
      <c r="C6" s="122">
        <v>5</v>
      </c>
      <c r="D6" s="218"/>
      <c r="E6" s="219"/>
      <c r="F6" s="131"/>
      <c r="G6" s="131"/>
      <c r="H6" s="219"/>
      <c r="I6" s="124"/>
      <c r="J6" s="125"/>
      <c r="K6" s="134"/>
      <c r="L6" s="135"/>
      <c r="M6" s="128"/>
      <c r="N6" s="219"/>
      <c r="O6" s="136"/>
      <c r="P6" s="128"/>
      <c r="Q6" s="130"/>
    </row>
    <row r="7" spans="1:26" ht="15.75" customHeight="1" x14ac:dyDescent="0.25">
      <c r="A7" s="137"/>
      <c r="B7" s="138" t="s">
        <v>293</v>
      </c>
      <c r="C7" s="139">
        <f>SUM(C4:C6)</f>
        <v>15</v>
      </c>
      <c r="D7" s="219"/>
      <c r="E7" s="140">
        <v>11320</v>
      </c>
      <c r="F7" s="131"/>
      <c r="G7" s="131"/>
      <c r="H7" s="141">
        <v>3600</v>
      </c>
      <c r="I7" s="124"/>
      <c r="J7" s="125"/>
      <c r="K7" s="142">
        <v>10000</v>
      </c>
      <c r="L7" s="135"/>
      <c r="M7" s="128"/>
      <c r="N7" s="143">
        <v>160000</v>
      </c>
      <c r="O7" s="143"/>
      <c r="P7" s="130">
        <f>SUM(E7:N7)</f>
        <v>184920</v>
      </c>
      <c r="Q7" s="130">
        <v>18240</v>
      </c>
    </row>
    <row r="8" spans="1:26" ht="15.75" customHeight="1" x14ac:dyDescent="0.25">
      <c r="A8" s="234" t="s">
        <v>307</v>
      </c>
      <c r="B8" s="122">
        <v>3</v>
      </c>
      <c r="C8" s="122">
        <v>7</v>
      </c>
      <c r="D8" s="235" t="s">
        <v>308</v>
      </c>
      <c r="E8" s="220" t="s">
        <v>309</v>
      </c>
      <c r="F8" s="221"/>
      <c r="G8" s="131"/>
      <c r="H8" s="225"/>
      <c r="I8" s="124"/>
      <c r="J8" s="125"/>
      <c r="K8" s="144"/>
      <c r="L8" s="135"/>
      <c r="M8" s="128"/>
      <c r="N8" s="223"/>
      <c r="O8" s="145"/>
      <c r="P8" s="128"/>
      <c r="Q8" s="130"/>
    </row>
    <row r="9" spans="1:26" ht="15.75" customHeight="1" x14ac:dyDescent="0.25">
      <c r="A9" s="218"/>
      <c r="B9" s="122" t="s">
        <v>310</v>
      </c>
      <c r="C9" s="122">
        <v>5</v>
      </c>
      <c r="D9" s="218"/>
      <c r="E9" s="218"/>
      <c r="F9" s="218"/>
      <c r="G9" s="131"/>
      <c r="H9" s="219"/>
      <c r="I9" s="124"/>
      <c r="J9" s="125"/>
      <c r="K9" s="146"/>
      <c r="L9" s="128"/>
      <c r="M9" s="128"/>
      <c r="N9" s="218"/>
      <c r="O9" s="145"/>
      <c r="P9" s="128"/>
      <c r="Q9" s="130"/>
    </row>
    <row r="10" spans="1:26" ht="15.75" customHeight="1" x14ac:dyDescent="0.25">
      <c r="A10" s="218"/>
      <c r="B10" s="122" t="s">
        <v>311</v>
      </c>
      <c r="C10" s="122">
        <v>5</v>
      </c>
      <c r="D10" s="228" t="s">
        <v>312</v>
      </c>
      <c r="E10" s="218"/>
      <c r="F10" s="218"/>
      <c r="G10" s="131"/>
      <c r="H10" s="226" t="s">
        <v>313</v>
      </c>
      <c r="I10" s="124"/>
      <c r="J10" s="125"/>
      <c r="K10" s="147"/>
      <c r="L10" s="128"/>
      <c r="M10" s="128"/>
      <c r="N10" s="224" t="s">
        <v>314</v>
      </c>
      <c r="O10" s="148"/>
      <c r="P10" s="128"/>
      <c r="Q10" s="130"/>
    </row>
    <row r="11" spans="1:26" ht="15.75" customHeight="1" x14ac:dyDescent="0.25">
      <c r="A11" s="218"/>
      <c r="B11" s="122">
        <v>5</v>
      </c>
      <c r="C11" s="122">
        <v>6</v>
      </c>
      <c r="D11" s="218"/>
      <c r="E11" s="218"/>
      <c r="F11" s="218"/>
      <c r="G11" s="131"/>
      <c r="H11" s="218"/>
      <c r="I11" s="124"/>
      <c r="J11" s="125"/>
      <c r="K11" s="147"/>
      <c r="L11" s="128"/>
      <c r="M11" s="128"/>
      <c r="N11" s="218"/>
      <c r="O11" s="145"/>
      <c r="P11" s="128"/>
      <c r="Q11" s="130"/>
    </row>
    <row r="12" spans="1:26" ht="38.25" customHeight="1" x14ac:dyDescent="0.25">
      <c r="A12" s="219"/>
      <c r="B12" s="122">
        <v>6</v>
      </c>
      <c r="C12" s="122">
        <v>6</v>
      </c>
      <c r="D12" s="218"/>
      <c r="E12" s="219"/>
      <c r="F12" s="218"/>
      <c r="G12" s="131"/>
      <c r="H12" s="219"/>
      <c r="I12" s="124"/>
      <c r="J12" s="125"/>
      <c r="K12" s="149"/>
      <c r="L12" s="128"/>
      <c r="M12" s="128"/>
      <c r="N12" s="219"/>
      <c r="O12" s="150"/>
      <c r="P12" s="128"/>
      <c r="Q12" s="130"/>
    </row>
    <row r="13" spans="1:26" ht="15.75" customHeight="1" x14ac:dyDescent="0.25">
      <c r="A13" s="137"/>
      <c r="B13" s="138" t="s">
        <v>293</v>
      </c>
      <c r="C13" s="139">
        <f>SUM(C8:C12)</f>
        <v>29</v>
      </c>
      <c r="D13" s="219"/>
      <c r="E13" s="151">
        <v>2000</v>
      </c>
      <c r="F13" s="219"/>
      <c r="G13" s="131"/>
      <c r="H13" s="152">
        <v>5800</v>
      </c>
      <c r="I13" s="153">
        <v>1000</v>
      </c>
      <c r="J13" s="125"/>
      <c r="K13" s="130">
        <v>27800</v>
      </c>
      <c r="L13" s="128"/>
      <c r="M13" s="128"/>
      <c r="N13" s="143">
        <v>420000</v>
      </c>
      <c r="O13" s="143"/>
      <c r="P13" s="151">
        <f>SUM(E13,H13,I13,J13,K13,N13)</f>
        <v>456600</v>
      </c>
      <c r="Q13" s="130">
        <v>24248</v>
      </c>
    </row>
    <row r="14" spans="1:26" ht="15.75" customHeight="1" x14ac:dyDescent="0.25">
      <c r="A14" s="230" t="s">
        <v>315</v>
      </c>
      <c r="B14" s="122">
        <v>7</v>
      </c>
      <c r="C14" s="122">
        <v>4</v>
      </c>
      <c r="D14" s="228" t="s">
        <v>316</v>
      </c>
      <c r="E14" s="222" t="s">
        <v>317</v>
      </c>
      <c r="F14" s="217" t="s">
        <v>318</v>
      </c>
      <c r="G14" s="131"/>
      <c r="H14" s="226" t="s">
        <v>319</v>
      </c>
      <c r="I14" s="124"/>
      <c r="J14" s="154"/>
      <c r="L14" s="128"/>
      <c r="M14" s="128"/>
      <c r="N14" s="224" t="s">
        <v>320</v>
      </c>
      <c r="O14" s="148"/>
      <c r="P14" s="128"/>
      <c r="Q14" s="130"/>
    </row>
    <row r="15" spans="1:26" ht="15.75" customHeight="1" x14ac:dyDescent="0.25">
      <c r="A15" s="218"/>
      <c r="B15" s="122">
        <v>8</v>
      </c>
      <c r="C15" s="122">
        <v>6</v>
      </c>
      <c r="D15" s="218"/>
      <c r="E15" s="218"/>
      <c r="F15" s="218"/>
      <c r="G15" s="131"/>
      <c r="H15" s="218"/>
      <c r="I15" s="124"/>
      <c r="J15" s="125"/>
      <c r="K15" s="155"/>
      <c r="L15" s="128"/>
      <c r="M15" s="128"/>
      <c r="N15" s="218"/>
      <c r="O15" s="145"/>
      <c r="P15" s="128"/>
      <c r="Q15" s="130"/>
    </row>
    <row r="16" spans="1:26" ht="38.25" customHeight="1" x14ac:dyDescent="0.25">
      <c r="A16" s="219"/>
      <c r="B16" s="122">
        <v>9</v>
      </c>
      <c r="C16" s="122">
        <v>3</v>
      </c>
      <c r="D16" s="218"/>
      <c r="E16" s="219"/>
      <c r="F16" s="219"/>
      <c r="G16" s="131"/>
      <c r="H16" s="219"/>
      <c r="I16" s="124"/>
      <c r="J16" s="125"/>
      <c r="K16" s="147"/>
      <c r="L16" s="128"/>
      <c r="M16" s="128"/>
      <c r="N16" s="219"/>
      <c r="O16" s="150"/>
      <c r="P16" s="128"/>
      <c r="Q16" s="130"/>
    </row>
    <row r="17" spans="1:17" ht="15.75" customHeight="1" x14ac:dyDescent="0.25">
      <c r="A17" s="156"/>
      <c r="B17" s="138" t="s">
        <v>293</v>
      </c>
      <c r="C17" s="139">
        <f>SUM(C14:C16)</f>
        <v>13</v>
      </c>
      <c r="D17" s="219"/>
      <c r="E17" s="143">
        <v>4000</v>
      </c>
      <c r="F17" s="130">
        <v>55200</v>
      </c>
      <c r="G17" s="131"/>
      <c r="H17" s="157">
        <v>3120</v>
      </c>
      <c r="I17" s="124"/>
      <c r="J17" s="125"/>
      <c r="K17" s="158">
        <v>10000</v>
      </c>
      <c r="L17" s="128"/>
      <c r="M17" s="128"/>
      <c r="N17" s="159" t="s">
        <v>321</v>
      </c>
      <c r="O17" s="159"/>
      <c r="P17" s="151">
        <v>215120</v>
      </c>
      <c r="Q17" s="130">
        <v>21512</v>
      </c>
    </row>
    <row r="18" spans="1:17" ht="15.75" customHeight="1" x14ac:dyDescent="0.25">
      <c r="A18" s="230" t="s">
        <v>322</v>
      </c>
      <c r="B18" s="122">
        <v>10</v>
      </c>
      <c r="C18" s="122">
        <v>5</v>
      </c>
      <c r="D18" s="228" t="s">
        <v>323</v>
      </c>
      <c r="E18" s="229">
        <f>SUM(E17)</f>
        <v>4000</v>
      </c>
      <c r="F18" s="217" t="s">
        <v>318</v>
      </c>
      <c r="G18" s="131"/>
      <c r="H18" s="227" t="s">
        <v>324</v>
      </c>
      <c r="I18" s="124"/>
      <c r="J18" s="154"/>
      <c r="L18" s="128"/>
      <c r="M18" s="128"/>
      <c r="N18" s="217" t="s">
        <v>325</v>
      </c>
      <c r="O18" s="112"/>
      <c r="P18" s="128"/>
      <c r="Q18" s="130"/>
    </row>
    <row r="19" spans="1:17" ht="15.75" customHeight="1" x14ac:dyDescent="0.25">
      <c r="A19" s="218"/>
      <c r="B19" s="122">
        <v>11</v>
      </c>
      <c r="C19" s="122">
        <v>4</v>
      </c>
      <c r="D19" s="218"/>
      <c r="E19" s="218"/>
      <c r="F19" s="218"/>
      <c r="G19" s="131"/>
      <c r="H19" s="218"/>
      <c r="I19" s="124"/>
      <c r="J19" s="125"/>
      <c r="K19" s="160"/>
      <c r="L19" s="128"/>
      <c r="M19" s="128"/>
      <c r="N19" s="218"/>
      <c r="O19" s="161"/>
      <c r="P19" s="128"/>
      <c r="Q19" s="130"/>
    </row>
    <row r="20" spans="1:17" ht="15.75" customHeight="1" x14ac:dyDescent="0.25">
      <c r="A20" s="218"/>
      <c r="B20" s="122">
        <v>12</v>
      </c>
      <c r="C20" s="122">
        <v>4</v>
      </c>
      <c r="D20" s="218"/>
      <c r="E20" s="218"/>
      <c r="F20" s="218"/>
      <c r="G20" s="131"/>
      <c r="H20" s="218"/>
      <c r="I20" s="124"/>
      <c r="J20" s="125"/>
      <c r="K20" s="160"/>
      <c r="L20" s="128"/>
      <c r="M20" s="128"/>
      <c r="N20" s="218"/>
      <c r="O20" s="161"/>
      <c r="P20" s="128"/>
      <c r="Q20" s="130"/>
    </row>
    <row r="21" spans="1:17" ht="15.75" customHeight="1" x14ac:dyDescent="0.25">
      <c r="A21" s="219"/>
      <c r="B21" s="122">
        <v>13</v>
      </c>
      <c r="C21" s="122">
        <v>5</v>
      </c>
      <c r="D21" s="218"/>
      <c r="E21" s="218"/>
      <c r="F21" s="218"/>
      <c r="G21" s="131"/>
      <c r="H21" s="218"/>
      <c r="I21" s="124"/>
      <c r="J21" s="125"/>
      <c r="K21" s="160"/>
      <c r="L21" s="128"/>
      <c r="M21" s="128"/>
      <c r="N21" s="218"/>
      <c r="O21" s="161"/>
      <c r="P21" s="128"/>
      <c r="Q21" s="130"/>
    </row>
    <row r="22" spans="1:17" ht="15.75" customHeight="1" x14ac:dyDescent="0.25">
      <c r="A22" s="128"/>
      <c r="B22" s="122" t="s">
        <v>326</v>
      </c>
      <c r="C22" s="122"/>
      <c r="D22" s="219"/>
      <c r="E22" s="219"/>
      <c r="F22" s="219"/>
      <c r="G22" s="131"/>
      <c r="H22" s="219"/>
      <c r="I22" s="124"/>
      <c r="J22" s="125"/>
      <c r="K22" s="162"/>
      <c r="L22" s="128"/>
      <c r="M22" s="128"/>
      <c r="N22" s="219"/>
      <c r="O22" s="163"/>
      <c r="P22" s="128"/>
      <c r="Q22" s="130"/>
    </row>
    <row r="23" spans="1:17" ht="15.75" customHeight="1" x14ac:dyDescent="0.25">
      <c r="A23" s="128"/>
      <c r="B23" s="139" t="s">
        <v>327</v>
      </c>
      <c r="C23" s="139">
        <f>SUM(C18:C22)</f>
        <v>18</v>
      </c>
      <c r="D23" s="159"/>
      <c r="E23" s="143">
        <v>4000</v>
      </c>
      <c r="F23" s="130">
        <v>55200</v>
      </c>
      <c r="G23" s="131"/>
      <c r="H23" s="164">
        <v>4320</v>
      </c>
      <c r="I23" s="165"/>
      <c r="J23" s="166"/>
      <c r="K23" s="167">
        <v>10000</v>
      </c>
      <c r="L23" s="128"/>
      <c r="M23" s="128"/>
      <c r="N23" s="168">
        <v>184800</v>
      </c>
      <c r="O23" s="168"/>
      <c r="P23" s="151">
        <f>SUM(E23:N23)</f>
        <v>258320</v>
      </c>
      <c r="Q23" s="130">
        <v>25832</v>
      </c>
    </row>
    <row r="24" spans="1:17" ht="15.75" customHeight="1" x14ac:dyDescent="0.25">
      <c r="A24" s="128"/>
      <c r="B24" s="122"/>
      <c r="C24" s="122"/>
      <c r="D24" s="159"/>
      <c r="E24" s="128"/>
      <c r="F24" s="128"/>
      <c r="G24" s="169"/>
      <c r="H24" s="170"/>
      <c r="I24" s="128"/>
      <c r="J24" s="128"/>
      <c r="K24" s="128"/>
      <c r="L24" s="128"/>
      <c r="M24" s="128"/>
      <c r="N24" s="159"/>
      <c r="O24" s="159"/>
      <c r="P24" s="128"/>
      <c r="Q24" s="130"/>
    </row>
    <row r="25" spans="1:17" ht="15.75" customHeight="1" x14ac:dyDescent="0.25">
      <c r="A25" s="171" t="s">
        <v>328</v>
      </c>
      <c r="B25" s="172"/>
      <c r="C25" s="122">
        <v>0</v>
      </c>
      <c r="D25" s="173" t="s">
        <v>329</v>
      </c>
      <c r="E25" s="128">
        <v>0</v>
      </c>
      <c r="F25" s="128">
        <v>0</v>
      </c>
      <c r="G25" s="128">
        <v>0</v>
      </c>
      <c r="H25" s="141">
        <v>6500</v>
      </c>
      <c r="I25" s="128"/>
      <c r="J25" s="130">
        <v>100000</v>
      </c>
      <c r="K25" s="130">
        <v>5000</v>
      </c>
      <c r="L25" s="128"/>
      <c r="M25" s="130">
        <v>7000</v>
      </c>
      <c r="N25" s="168">
        <v>175000</v>
      </c>
      <c r="O25" s="168"/>
      <c r="P25" s="130">
        <f>SUM(H25:N25)</f>
        <v>293500</v>
      </c>
      <c r="Q25" s="130">
        <v>29350</v>
      </c>
    </row>
    <row r="26" spans="1:17" ht="15.75" customHeight="1" x14ac:dyDescent="0.25">
      <c r="A26" s="174" t="s">
        <v>330</v>
      </c>
      <c r="B26" s="122"/>
      <c r="C26" s="122"/>
      <c r="D26" s="159"/>
      <c r="E26" s="128"/>
      <c r="F26" s="128"/>
      <c r="G26" s="169"/>
      <c r="H26" s="170"/>
      <c r="I26" s="128"/>
      <c r="J26" s="128"/>
      <c r="K26" s="128"/>
      <c r="L26" s="128"/>
      <c r="M26" s="128"/>
      <c r="N26" s="159"/>
      <c r="O26" s="168">
        <v>200000</v>
      </c>
      <c r="P26" s="130">
        <v>200000</v>
      </c>
      <c r="Q26" s="130">
        <v>20000</v>
      </c>
    </row>
    <row r="27" spans="1:17" ht="15.75" customHeight="1" x14ac:dyDescent="0.25">
      <c r="A27" s="128"/>
      <c r="B27" s="122"/>
      <c r="C27" s="122"/>
      <c r="D27" s="159"/>
      <c r="E27" s="128"/>
      <c r="F27" s="128"/>
      <c r="G27" s="169"/>
      <c r="H27" s="170"/>
      <c r="I27" s="128"/>
      <c r="J27" s="128"/>
      <c r="K27" s="128"/>
      <c r="L27" s="128"/>
      <c r="M27" s="128"/>
      <c r="N27" s="159"/>
      <c r="O27" s="159"/>
      <c r="P27" s="128"/>
      <c r="Q27" s="130"/>
    </row>
    <row r="28" spans="1:17" ht="15.75" customHeight="1" x14ac:dyDescent="0.25">
      <c r="A28" s="174" t="s">
        <v>331</v>
      </c>
      <c r="B28" s="122"/>
      <c r="C28" s="122"/>
      <c r="D28" s="172"/>
      <c r="E28" s="130">
        <v>22800</v>
      </c>
      <c r="F28" s="151">
        <f>SUM(F13:F26)</f>
        <v>110400</v>
      </c>
      <c r="G28" s="128"/>
      <c r="H28" s="141">
        <f>SUM(H7:H26)</f>
        <v>23340</v>
      </c>
      <c r="I28" s="130">
        <v>8900</v>
      </c>
      <c r="J28" s="130">
        <v>100000</v>
      </c>
      <c r="K28" s="130">
        <f>SUM(K7:K26)</f>
        <v>62800</v>
      </c>
      <c r="L28" s="128"/>
      <c r="M28" s="130">
        <v>7000</v>
      </c>
      <c r="N28" s="143">
        <f>SUM(N7:N27)</f>
        <v>939800</v>
      </c>
      <c r="O28" s="143">
        <v>200000</v>
      </c>
      <c r="P28" s="130">
        <f t="shared" ref="P28:Q28" si="0">SUM(P7:P26)</f>
        <v>1608460</v>
      </c>
      <c r="Q28" s="130">
        <f t="shared" si="0"/>
        <v>139182</v>
      </c>
    </row>
    <row r="29" spans="1:17" ht="15.75" customHeight="1" x14ac:dyDescent="0.25">
      <c r="A29" s="128"/>
      <c r="B29" s="122"/>
      <c r="C29" s="122"/>
      <c r="D29" s="159"/>
      <c r="E29" s="128"/>
      <c r="F29" s="128"/>
      <c r="G29" s="128"/>
      <c r="H29" s="122"/>
      <c r="I29" s="128"/>
      <c r="J29" s="128"/>
      <c r="K29" s="128"/>
      <c r="L29" s="128"/>
      <c r="M29" s="128"/>
      <c r="N29" s="159"/>
      <c r="O29" s="159"/>
      <c r="P29" s="128"/>
      <c r="Q29" s="128"/>
    </row>
    <row r="30" spans="1:17" ht="15.75" customHeight="1" x14ac:dyDescent="0.25">
      <c r="A30" s="171" t="s">
        <v>332</v>
      </c>
      <c r="B30" s="122"/>
      <c r="C30" s="122"/>
      <c r="D30" s="159"/>
      <c r="E30" s="128"/>
      <c r="F30" s="128"/>
      <c r="G30" s="169"/>
      <c r="H30" s="164">
        <v>10000</v>
      </c>
      <c r="I30" s="130">
        <v>35876</v>
      </c>
      <c r="J30" s="128"/>
      <c r="K30" s="128"/>
      <c r="L30" s="128"/>
      <c r="M30" s="128"/>
      <c r="N30" s="168">
        <v>180000</v>
      </c>
      <c r="O30" s="159"/>
      <c r="P30" s="130">
        <f>SUM(H30:O30)</f>
        <v>225876</v>
      </c>
      <c r="Q30" s="130"/>
    </row>
    <row r="31" spans="1:17" ht="15.75" customHeight="1" x14ac:dyDescent="0.25">
      <c r="B31" s="175"/>
      <c r="D31" s="176"/>
      <c r="H31" s="175"/>
      <c r="N31" s="176"/>
      <c r="O31" s="176"/>
    </row>
    <row r="32" spans="1:17" ht="15.75" customHeight="1" x14ac:dyDescent="0.25">
      <c r="A32" s="128"/>
      <c r="B32" s="122"/>
      <c r="C32" s="128"/>
      <c r="D32" s="159"/>
      <c r="E32" s="128"/>
      <c r="F32" s="128"/>
      <c r="G32" s="128"/>
      <c r="H32" s="122"/>
      <c r="I32" s="128"/>
      <c r="J32" s="128"/>
      <c r="K32" s="128"/>
      <c r="L32" s="128"/>
      <c r="M32" s="128"/>
      <c r="N32" s="159"/>
      <c r="O32" s="159"/>
      <c r="P32" s="130">
        <f>SUM(P28:P31)</f>
        <v>1834336</v>
      </c>
      <c r="Q32" s="130"/>
    </row>
    <row r="33" spans="1:17" ht="15.75" customHeight="1" x14ac:dyDescent="0.25">
      <c r="A33" s="128"/>
      <c r="B33" s="122"/>
      <c r="C33" s="128"/>
      <c r="D33" s="159"/>
      <c r="E33" s="128"/>
      <c r="F33" s="128"/>
      <c r="G33" s="128"/>
      <c r="H33" s="122"/>
      <c r="I33" s="128"/>
      <c r="J33" s="128"/>
      <c r="K33" s="128"/>
      <c r="L33" s="128"/>
      <c r="M33" s="128"/>
      <c r="N33" s="159"/>
      <c r="O33" s="159"/>
      <c r="P33" s="128"/>
      <c r="Q33" s="128"/>
    </row>
    <row r="34" spans="1:17" ht="15.75" customHeight="1" x14ac:dyDescent="0.25">
      <c r="A34" s="128"/>
      <c r="B34" s="122"/>
      <c r="C34" s="128"/>
      <c r="D34" s="159"/>
      <c r="E34" s="128"/>
      <c r="F34" s="128"/>
      <c r="G34" s="128"/>
      <c r="H34" s="122"/>
      <c r="I34" s="128"/>
      <c r="J34" s="128"/>
      <c r="K34" s="128"/>
      <c r="L34" s="128"/>
      <c r="M34" s="128"/>
      <c r="N34" s="159"/>
      <c r="O34" s="159"/>
      <c r="P34" s="128"/>
      <c r="Q34" s="128"/>
    </row>
    <row r="35" spans="1:17" ht="15.75" customHeight="1" x14ac:dyDescent="0.25">
      <c r="A35" s="128"/>
      <c r="B35" s="122"/>
      <c r="C35" s="128"/>
      <c r="D35" s="159"/>
      <c r="E35" s="128"/>
      <c r="F35" s="128"/>
      <c r="G35" s="128"/>
      <c r="H35" s="122"/>
      <c r="I35" s="128"/>
      <c r="J35" s="128"/>
      <c r="K35" s="128"/>
      <c r="L35" s="128"/>
      <c r="M35" s="128"/>
      <c r="N35" s="159"/>
      <c r="O35" s="159"/>
      <c r="P35" s="128"/>
      <c r="Q35" s="128"/>
    </row>
    <row r="36" spans="1:17" ht="15.75" customHeight="1" x14ac:dyDescent="0.25">
      <c r="A36" s="128"/>
      <c r="B36" s="122"/>
      <c r="C36" s="128"/>
      <c r="D36" s="159"/>
      <c r="E36" s="128"/>
      <c r="F36" s="128"/>
      <c r="G36" s="128"/>
      <c r="H36" s="122"/>
      <c r="I36" s="128"/>
      <c r="J36" s="128"/>
      <c r="K36" s="128"/>
      <c r="L36" s="128"/>
      <c r="M36" s="128"/>
      <c r="N36" s="159"/>
      <c r="O36" s="159"/>
      <c r="P36" s="128"/>
      <c r="Q36" s="128"/>
    </row>
    <row r="37" spans="1:17" ht="15.75" customHeight="1" x14ac:dyDescent="0.25">
      <c r="A37" s="128"/>
      <c r="B37" s="122"/>
      <c r="C37" s="128"/>
      <c r="D37" s="159"/>
      <c r="E37" s="128"/>
      <c r="F37" s="128"/>
      <c r="G37" s="128"/>
      <c r="H37" s="122"/>
      <c r="I37" s="128"/>
      <c r="J37" s="128"/>
      <c r="K37" s="128"/>
      <c r="L37" s="128"/>
      <c r="M37" s="128"/>
      <c r="N37" s="159"/>
      <c r="O37" s="159"/>
      <c r="P37" s="128"/>
      <c r="Q37" s="128"/>
    </row>
    <row r="38" spans="1:17" ht="15.75" customHeight="1" x14ac:dyDescent="0.25">
      <c r="A38" s="128"/>
      <c r="B38" s="122"/>
      <c r="C38" s="128"/>
      <c r="D38" s="159"/>
      <c r="E38" s="128"/>
      <c r="F38" s="128"/>
      <c r="G38" s="128"/>
      <c r="H38" s="122"/>
      <c r="I38" s="128"/>
      <c r="J38" s="128"/>
      <c r="K38" s="128"/>
      <c r="L38" s="128"/>
      <c r="M38" s="128"/>
      <c r="N38" s="159"/>
      <c r="O38" s="159"/>
      <c r="P38" s="128"/>
      <c r="Q38" s="128"/>
    </row>
    <row r="39" spans="1:17" ht="15.75" customHeight="1" x14ac:dyDescent="0.25">
      <c r="A39" s="128"/>
      <c r="B39" s="122"/>
      <c r="C39" s="128"/>
      <c r="D39" s="159"/>
      <c r="E39" s="128"/>
      <c r="F39" s="128"/>
      <c r="G39" s="128"/>
      <c r="H39" s="122"/>
      <c r="I39" s="128"/>
      <c r="J39" s="128"/>
      <c r="K39" s="128"/>
      <c r="L39" s="128"/>
      <c r="M39" s="128"/>
      <c r="N39" s="159"/>
      <c r="O39" s="159"/>
      <c r="P39" s="128"/>
      <c r="Q39" s="128"/>
    </row>
    <row r="40" spans="1:17" ht="15.75" customHeight="1" x14ac:dyDescent="0.25">
      <c r="A40" s="128"/>
      <c r="B40" s="122"/>
      <c r="C40" s="128"/>
      <c r="D40" s="159"/>
      <c r="E40" s="128"/>
      <c r="F40" s="128"/>
      <c r="G40" s="128"/>
      <c r="H40" s="122"/>
      <c r="I40" s="128"/>
      <c r="J40" s="128"/>
      <c r="K40" s="128"/>
      <c r="L40" s="128"/>
      <c r="M40" s="128"/>
      <c r="N40" s="159"/>
      <c r="O40" s="159"/>
      <c r="P40" s="128"/>
      <c r="Q40" s="128"/>
    </row>
    <row r="41" spans="1:17" ht="15.75" customHeight="1" x14ac:dyDescent="0.25">
      <c r="A41" s="128"/>
      <c r="B41" s="122"/>
      <c r="C41" s="128"/>
      <c r="D41" s="159"/>
      <c r="E41" s="128"/>
      <c r="F41" s="128"/>
      <c r="G41" s="128"/>
      <c r="H41" s="122"/>
      <c r="I41" s="128"/>
      <c r="J41" s="128"/>
      <c r="K41" s="128"/>
      <c r="L41" s="128"/>
      <c r="M41" s="128"/>
      <c r="N41" s="159"/>
      <c r="O41" s="159"/>
      <c r="P41" s="128"/>
      <c r="Q41" s="128"/>
    </row>
    <row r="42" spans="1:17" ht="15.75" customHeight="1" x14ac:dyDescent="0.25">
      <c r="A42" s="128"/>
      <c r="B42" s="122"/>
      <c r="C42" s="128"/>
      <c r="D42" s="159"/>
      <c r="E42" s="128"/>
      <c r="F42" s="128"/>
      <c r="G42" s="128"/>
      <c r="H42" s="122"/>
      <c r="I42" s="128"/>
      <c r="J42" s="128"/>
      <c r="K42" s="128"/>
      <c r="L42" s="128"/>
      <c r="M42" s="128"/>
      <c r="N42" s="159"/>
      <c r="O42" s="159"/>
      <c r="P42" s="128"/>
      <c r="Q42" s="128"/>
    </row>
    <row r="43" spans="1:17" ht="15.75" customHeight="1" x14ac:dyDescent="0.25">
      <c r="A43" s="128"/>
      <c r="B43" s="122"/>
      <c r="C43" s="128"/>
      <c r="D43" s="159"/>
      <c r="E43" s="128"/>
      <c r="F43" s="128"/>
      <c r="G43" s="128"/>
      <c r="H43" s="122"/>
      <c r="I43" s="128"/>
      <c r="J43" s="128"/>
      <c r="K43" s="128"/>
      <c r="L43" s="128"/>
      <c r="M43" s="128"/>
      <c r="N43" s="159"/>
      <c r="O43" s="159"/>
      <c r="P43" s="128"/>
      <c r="Q43" s="128"/>
    </row>
    <row r="44" spans="1:17" ht="15.75" customHeight="1" x14ac:dyDescent="0.25">
      <c r="B44" s="175"/>
      <c r="D44" s="176"/>
      <c r="H44" s="175"/>
      <c r="N44" s="176"/>
      <c r="O44" s="176"/>
    </row>
    <row r="45" spans="1:17" ht="15.75" customHeight="1" x14ac:dyDescent="0.25">
      <c r="B45" s="175"/>
      <c r="D45" s="176"/>
      <c r="H45" s="175"/>
      <c r="N45" s="176"/>
      <c r="O45" s="176"/>
    </row>
    <row r="46" spans="1:17" ht="15.75" customHeight="1" x14ac:dyDescent="0.25">
      <c r="B46" s="175"/>
      <c r="D46" s="176"/>
      <c r="H46" s="175"/>
      <c r="N46" s="176"/>
      <c r="O46" s="176"/>
    </row>
    <row r="47" spans="1:17" ht="15.75" customHeight="1" x14ac:dyDescent="0.25">
      <c r="B47" s="175"/>
      <c r="D47" s="176"/>
      <c r="H47" s="175"/>
      <c r="N47" s="176"/>
      <c r="O47" s="176"/>
    </row>
    <row r="48" spans="1:17" ht="15.75" customHeight="1" x14ac:dyDescent="0.25">
      <c r="B48" s="175"/>
      <c r="D48" s="176"/>
      <c r="H48" s="175"/>
      <c r="N48" s="176"/>
      <c r="O48" s="176"/>
    </row>
    <row r="49" spans="2:15" ht="15.75" customHeight="1" x14ac:dyDescent="0.25">
      <c r="B49" s="175"/>
      <c r="D49" s="176"/>
      <c r="H49" s="175"/>
      <c r="N49" s="176"/>
      <c r="O49" s="176"/>
    </row>
    <row r="50" spans="2:15" ht="15.75" customHeight="1" x14ac:dyDescent="0.25">
      <c r="B50" s="175"/>
      <c r="D50" s="176"/>
      <c r="H50" s="175"/>
      <c r="N50" s="176"/>
      <c r="O50" s="176"/>
    </row>
    <row r="51" spans="2:15" ht="15.75" customHeight="1" x14ac:dyDescent="0.25">
      <c r="B51" s="175"/>
      <c r="D51" s="176"/>
      <c r="H51" s="175"/>
      <c r="N51" s="176"/>
      <c r="O51" s="176"/>
    </row>
    <row r="52" spans="2:15" ht="15.75" customHeight="1" x14ac:dyDescent="0.25">
      <c r="B52" s="175"/>
      <c r="D52" s="176"/>
      <c r="H52" s="175"/>
      <c r="N52" s="176"/>
      <c r="O52" s="176"/>
    </row>
    <row r="53" spans="2:15" ht="15.75" customHeight="1" x14ac:dyDescent="0.25">
      <c r="B53" s="175"/>
      <c r="D53" s="176"/>
      <c r="H53" s="175"/>
      <c r="N53" s="176"/>
      <c r="O53" s="176"/>
    </row>
    <row r="54" spans="2:15" ht="15.75" customHeight="1" x14ac:dyDescent="0.25">
      <c r="B54" s="175"/>
      <c r="D54" s="176"/>
      <c r="H54" s="175"/>
      <c r="N54" s="176"/>
      <c r="O54" s="176"/>
    </row>
    <row r="55" spans="2:15" ht="15.75" customHeight="1" x14ac:dyDescent="0.25">
      <c r="B55" s="175"/>
      <c r="D55" s="176"/>
      <c r="H55" s="175"/>
      <c r="N55" s="176"/>
      <c r="O55" s="176"/>
    </row>
    <row r="56" spans="2:15" ht="15.75" customHeight="1" x14ac:dyDescent="0.25">
      <c r="B56" s="175"/>
      <c r="D56" s="176"/>
      <c r="H56" s="175"/>
      <c r="N56" s="176"/>
      <c r="O56" s="176"/>
    </row>
    <row r="57" spans="2:15" ht="15.75" customHeight="1" x14ac:dyDescent="0.25">
      <c r="B57" s="175"/>
      <c r="D57" s="176"/>
      <c r="H57" s="175"/>
      <c r="N57" s="176"/>
      <c r="O57" s="176"/>
    </row>
    <row r="58" spans="2:15" ht="15.75" customHeight="1" x14ac:dyDescent="0.25">
      <c r="B58" s="175"/>
      <c r="D58" s="176"/>
      <c r="H58" s="175"/>
      <c r="N58" s="176"/>
      <c r="O58" s="176"/>
    </row>
    <row r="59" spans="2:15" ht="15.75" customHeight="1" x14ac:dyDescent="0.25">
      <c r="B59" s="175"/>
      <c r="D59" s="176"/>
      <c r="H59" s="175"/>
      <c r="N59" s="176"/>
      <c r="O59" s="176"/>
    </row>
    <row r="60" spans="2:15" ht="15.75" customHeight="1" x14ac:dyDescent="0.25">
      <c r="B60" s="175"/>
      <c r="D60" s="176"/>
      <c r="H60" s="175"/>
      <c r="N60" s="176"/>
      <c r="O60" s="176"/>
    </row>
    <row r="61" spans="2:15" ht="15.75" customHeight="1" x14ac:dyDescent="0.25">
      <c r="B61" s="175"/>
      <c r="D61" s="176"/>
      <c r="H61" s="175"/>
      <c r="N61" s="176"/>
      <c r="O61" s="176"/>
    </row>
    <row r="62" spans="2:15" ht="15.75" customHeight="1" x14ac:dyDescent="0.25">
      <c r="B62" s="175"/>
      <c r="D62" s="176"/>
      <c r="H62" s="175"/>
      <c r="N62" s="176"/>
      <c r="O62" s="176"/>
    </row>
    <row r="63" spans="2:15" ht="15.75" customHeight="1" x14ac:dyDescent="0.25">
      <c r="B63" s="175"/>
      <c r="D63" s="176"/>
      <c r="H63" s="175"/>
      <c r="N63" s="176"/>
      <c r="O63" s="176"/>
    </row>
    <row r="64" spans="2:15" ht="15.75" customHeight="1" x14ac:dyDescent="0.25">
      <c r="B64" s="175"/>
      <c r="D64" s="176"/>
      <c r="H64" s="175"/>
      <c r="N64" s="176"/>
      <c r="O64" s="176"/>
    </row>
    <row r="65" spans="2:15" ht="15.75" customHeight="1" x14ac:dyDescent="0.25">
      <c r="B65" s="175"/>
      <c r="D65" s="176"/>
      <c r="H65" s="175"/>
      <c r="N65" s="176"/>
      <c r="O65" s="176"/>
    </row>
    <row r="66" spans="2:15" ht="15.75" customHeight="1" x14ac:dyDescent="0.25">
      <c r="B66" s="175"/>
      <c r="D66" s="176"/>
      <c r="H66" s="175"/>
      <c r="N66" s="176"/>
      <c r="O66" s="176"/>
    </row>
    <row r="67" spans="2:15" ht="15.75" customHeight="1" x14ac:dyDescent="0.25">
      <c r="B67" s="175"/>
      <c r="D67" s="176"/>
      <c r="H67" s="175"/>
      <c r="N67" s="176"/>
      <c r="O67" s="176"/>
    </row>
    <row r="68" spans="2:15" ht="15.75" customHeight="1" x14ac:dyDescent="0.25">
      <c r="B68" s="175"/>
      <c r="D68" s="176"/>
      <c r="H68" s="175"/>
      <c r="N68" s="176"/>
      <c r="O68" s="176"/>
    </row>
    <row r="69" spans="2:15" ht="15.75" customHeight="1" x14ac:dyDescent="0.25">
      <c r="B69" s="175"/>
      <c r="D69" s="176"/>
      <c r="H69" s="175"/>
      <c r="N69" s="176"/>
      <c r="O69" s="176"/>
    </row>
    <row r="70" spans="2:15" ht="15.75" customHeight="1" x14ac:dyDescent="0.25">
      <c r="B70" s="175"/>
      <c r="D70" s="176"/>
      <c r="H70" s="175"/>
      <c r="N70" s="176"/>
      <c r="O70" s="176"/>
    </row>
    <row r="71" spans="2:15" ht="15.75" customHeight="1" x14ac:dyDescent="0.25">
      <c r="B71" s="175"/>
      <c r="D71" s="176"/>
      <c r="H71" s="175"/>
      <c r="N71" s="176"/>
      <c r="O71" s="176"/>
    </row>
    <row r="72" spans="2:15" ht="15.75" customHeight="1" x14ac:dyDescent="0.25">
      <c r="B72" s="175"/>
      <c r="D72" s="176"/>
      <c r="H72" s="175"/>
      <c r="N72" s="176"/>
      <c r="O72" s="176"/>
    </row>
    <row r="73" spans="2:15" ht="15.75" customHeight="1" x14ac:dyDescent="0.25">
      <c r="B73" s="175"/>
      <c r="D73" s="176"/>
      <c r="H73" s="175"/>
      <c r="N73" s="176"/>
      <c r="O73" s="176"/>
    </row>
    <row r="74" spans="2:15" ht="15.75" customHeight="1" x14ac:dyDescent="0.25">
      <c r="B74" s="175"/>
      <c r="D74" s="176"/>
      <c r="H74" s="175"/>
      <c r="N74" s="176"/>
      <c r="O74" s="176"/>
    </row>
    <row r="75" spans="2:15" ht="15.75" customHeight="1" x14ac:dyDescent="0.25">
      <c r="B75" s="175"/>
      <c r="D75" s="176"/>
      <c r="H75" s="175"/>
      <c r="N75" s="176"/>
      <c r="O75" s="176"/>
    </row>
    <row r="76" spans="2:15" ht="15.75" customHeight="1" x14ac:dyDescent="0.25">
      <c r="B76" s="175"/>
      <c r="D76" s="176"/>
      <c r="H76" s="175"/>
      <c r="N76" s="176"/>
      <c r="O76" s="176"/>
    </row>
    <row r="77" spans="2:15" ht="15.75" customHeight="1" x14ac:dyDescent="0.25">
      <c r="B77" s="175"/>
      <c r="D77" s="176"/>
      <c r="H77" s="175"/>
      <c r="N77" s="176"/>
      <c r="O77" s="176"/>
    </row>
    <row r="78" spans="2:15" ht="15.75" customHeight="1" x14ac:dyDescent="0.25">
      <c r="B78" s="175"/>
      <c r="D78" s="176"/>
      <c r="H78" s="175"/>
      <c r="N78" s="176"/>
      <c r="O78" s="176"/>
    </row>
    <row r="79" spans="2:15" ht="15.75" customHeight="1" x14ac:dyDescent="0.25">
      <c r="B79" s="175"/>
      <c r="D79" s="176"/>
      <c r="H79" s="175"/>
      <c r="N79" s="176"/>
      <c r="O79" s="176"/>
    </row>
    <row r="80" spans="2:15" ht="15.75" customHeight="1" x14ac:dyDescent="0.25">
      <c r="B80" s="175"/>
      <c r="D80" s="176"/>
      <c r="H80" s="175"/>
      <c r="N80" s="176"/>
      <c r="O80" s="176"/>
    </row>
    <row r="81" spans="2:15" ht="15.75" customHeight="1" x14ac:dyDescent="0.25">
      <c r="B81" s="175"/>
      <c r="D81" s="176"/>
      <c r="H81" s="175"/>
      <c r="N81" s="176"/>
      <c r="O81" s="176"/>
    </row>
    <row r="82" spans="2:15" ht="15.75" customHeight="1" x14ac:dyDescent="0.25">
      <c r="B82" s="175"/>
      <c r="D82" s="176"/>
      <c r="H82" s="175"/>
      <c r="N82" s="176"/>
      <c r="O82" s="176"/>
    </row>
    <row r="83" spans="2:15" ht="15.75" customHeight="1" x14ac:dyDescent="0.25">
      <c r="B83" s="175"/>
      <c r="D83" s="176"/>
      <c r="H83" s="175"/>
      <c r="N83" s="176"/>
      <c r="O83" s="176"/>
    </row>
    <row r="84" spans="2:15" ht="15.75" customHeight="1" x14ac:dyDescent="0.25">
      <c r="B84" s="175"/>
      <c r="D84" s="176"/>
      <c r="H84" s="175"/>
      <c r="N84" s="176"/>
      <c r="O84" s="176"/>
    </row>
    <row r="85" spans="2:15" ht="15.75" customHeight="1" x14ac:dyDescent="0.25">
      <c r="B85" s="175"/>
      <c r="D85" s="176"/>
      <c r="H85" s="175"/>
      <c r="N85" s="176"/>
      <c r="O85" s="176"/>
    </row>
    <row r="86" spans="2:15" ht="15.75" customHeight="1" x14ac:dyDescent="0.25">
      <c r="B86" s="175"/>
      <c r="D86" s="176"/>
      <c r="H86" s="175"/>
      <c r="N86" s="176"/>
      <c r="O86" s="176"/>
    </row>
    <row r="87" spans="2:15" ht="15.75" customHeight="1" x14ac:dyDescent="0.25">
      <c r="B87" s="175"/>
      <c r="D87" s="176"/>
      <c r="H87" s="175"/>
      <c r="N87" s="176"/>
      <c r="O87" s="176"/>
    </row>
    <row r="88" spans="2:15" ht="15.75" customHeight="1" x14ac:dyDescent="0.25">
      <c r="B88" s="175"/>
      <c r="D88" s="176"/>
      <c r="H88" s="175"/>
      <c r="N88" s="176"/>
      <c r="O88" s="176"/>
    </row>
    <row r="89" spans="2:15" ht="15.75" customHeight="1" x14ac:dyDescent="0.25">
      <c r="B89" s="175"/>
      <c r="D89" s="176"/>
      <c r="H89" s="175"/>
      <c r="N89" s="176"/>
      <c r="O89" s="176"/>
    </row>
    <row r="90" spans="2:15" ht="15.75" customHeight="1" x14ac:dyDescent="0.25">
      <c r="B90" s="175"/>
      <c r="D90" s="176"/>
      <c r="H90" s="175"/>
      <c r="N90" s="176"/>
      <c r="O90" s="176"/>
    </row>
    <row r="91" spans="2:15" ht="15.75" customHeight="1" x14ac:dyDescent="0.25">
      <c r="B91" s="175"/>
      <c r="D91" s="176"/>
      <c r="H91" s="175"/>
      <c r="N91" s="176"/>
      <c r="O91" s="176"/>
    </row>
    <row r="92" spans="2:15" ht="15.75" customHeight="1" x14ac:dyDescent="0.25">
      <c r="B92" s="175"/>
      <c r="D92" s="176"/>
      <c r="H92" s="175"/>
      <c r="N92" s="176"/>
      <c r="O92" s="176"/>
    </row>
    <row r="93" spans="2:15" ht="15.75" customHeight="1" x14ac:dyDescent="0.25">
      <c r="B93" s="175"/>
      <c r="D93" s="176"/>
      <c r="H93" s="175"/>
      <c r="N93" s="176"/>
      <c r="O93" s="176"/>
    </row>
    <row r="94" spans="2:15" ht="15.75" customHeight="1" x14ac:dyDescent="0.25">
      <c r="B94" s="175"/>
      <c r="D94" s="176"/>
      <c r="H94" s="175"/>
      <c r="N94" s="176"/>
      <c r="O94" s="176"/>
    </row>
    <row r="95" spans="2:15" ht="15.75" customHeight="1" x14ac:dyDescent="0.25">
      <c r="B95" s="175"/>
      <c r="D95" s="176"/>
      <c r="H95" s="175"/>
      <c r="N95" s="176"/>
      <c r="O95" s="176"/>
    </row>
    <row r="96" spans="2:15" ht="15.75" customHeight="1" x14ac:dyDescent="0.25">
      <c r="B96" s="175"/>
      <c r="D96" s="176"/>
      <c r="H96" s="175"/>
      <c r="N96" s="176"/>
      <c r="O96" s="176"/>
    </row>
    <row r="97" spans="2:15" ht="15.75" customHeight="1" x14ac:dyDescent="0.25">
      <c r="B97" s="175"/>
      <c r="D97" s="176"/>
      <c r="H97" s="175"/>
      <c r="N97" s="176"/>
      <c r="O97" s="176"/>
    </row>
    <row r="98" spans="2:15" ht="15.75" customHeight="1" x14ac:dyDescent="0.25">
      <c r="B98" s="175"/>
      <c r="D98" s="176"/>
      <c r="H98" s="175"/>
      <c r="N98" s="176"/>
      <c r="O98" s="176"/>
    </row>
    <row r="99" spans="2:15" ht="15.75" customHeight="1" x14ac:dyDescent="0.25">
      <c r="B99" s="175"/>
      <c r="D99" s="176"/>
      <c r="H99" s="175"/>
      <c r="N99" s="176"/>
      <c r="O99" s="176"/>
    </row>
    <row r="100" spans="2:15" ht="15.75" customHeight="1" x14ac:dyDescent="0.25">
      <c r="B100" s="175"/>
      <c r="D100" s="176"/>
      <c r="H100" s="175"/>
      <c r="N100" s="176"/>
      <c r="O100" s="176"/>
    </row>
    <row r="101" spans="2:15" ht="15.75" customHeight="1" x14ac:dyDescent="0.25">
      <c r="B101" s="175"/>
      <c r="D101" s="176"/>
      <c r="H101" s="175"/>
      <c r="N101" s="176"/>
      <c r="O101" s="176"/>
    </row>
    <row r="102" spans="2:15" ht="15.75" customHeight="1" x14ac:dyDescent="0.25">
      <c r="B102" s="175"/>
      <c r="D102" s="176"/>
      <c r="H102" s="175"/>
      <c r="N102" s="176"/>
      <c r="O102" s="176"/>
    </row>
    <row r="103" spans="2:15" ht="15.75" customHeight="1" x14ac:dyDescent="0.25">
      <c r="B103" s="175"/>
      <c r="D103" s="176"/>
      <c r="H103" s="175"/>
      <c r="N103" s="176"/>
      <c r="O103" s="176"/>
    </row>
    <row r="104" spans="2:15" ht="15.75" customHeight="1" x14ac:dyDescent="0.25">
      <c r="B104" s="175"/>
      <c r="D104" s="176"/>
      <c r="H104" s="175"/>
      <c r="N104" s="176"/>
      <c r="O104" s="176"/>
    </row>
    <row r="105" spans="2:15" ht="15.75" customHeight="1" x14ac:dyDescent="0.25">
      <c r="B105" s="175"/>
      <c r="D105" s="176"/>
      <c r="H105" s="175"/>
      <c r="N105" s="176"/>
      <c r="O105" s="176"/>
    </row>
    <row r="106" spans="2:15" ht="15.75" customHeight="1" x14ac:dyDescent="0.25">
      <c r="B106" s="175"/>
      <c r="D106" s="176"/>
      <c r="H106" s="175"/>
      <c r="N106" s="176"/>
      <c r="O106" s="176"/>
    </row>
    <row r="107" spans="2:15" ht="15.75" customHeight="1" x14ac:dyDescent="0.25">
      <c r="B107" s="175"/>
      <c r="D107" s="176"/>
      <c r="H107" s="175"/>
      <c r="N107" s="176"/>
      <c r="O107" s="176"/>
    </row>
    <row r="108" spans="2:15" ht="15.75" customHeight="1" x14ac:dyDescent="0.25">
      <c r="B108" s="175"/>
      <c r="D108" s="176"/>
      <c r="H108" s="175"/>
      <c r="N108" s="176"/>
      <c r="O108" s="176"/>
    </row>
    <row r="109" spans="2:15" ht="15.75" customHeight="1" x14ac:dyDescent="0.25">
      <c r="B109" s="175"/>
      <c r="D109" s="176"/>
      <c r="H109" s="175"/>
      <c r="N109" s="176"/>
      <c r="O109" s="176"/>
    </row>
    <row r="110" spans="2:15" ht="15.75" customHeight="1" x14ac:dyDescent="0.25">
      <c r="B110" s="175"/>
      <c r="D110" s="176"/>
      <c r="H110" s="175"/>
      <c r="N110" s="176"/>
      <c r="O110" s="176"/>
    </row>
    <row r="111" spans="2:15" ht="15.75" customHeight="1" x14ac:dyDescent="0.25">
      <c r="B111" s="175"/>
      <c r="D111" s="176"/>
      <c r="H111" s="175"/>
      <c r="N111" s="176"/>
      <c r="O111" s="176"/>
    </row>
    <row r="112" spans="2:15" ht="15.75" customHeight="1" x14ac:dyDescent="0.25">
      <c r="B112" s="175"/>
      <c r="D112" s="176"/>
      <c r="H112" s="175"/>
      <c r="N112" s="176"/>
      <c r="O112" s="176"/>
    </row>
    <row r="113" spans="2:15" ht="15.75" customHeight="1" x14ac:dyDescent="0.25">
      <c r="B113" s="175"/>
      <c r="D113" s="176"/>
      <c r="H113" s="175"/>
      <c r="N113" s="176"/>
      <c r="O113" s="176"/>
    </row>
    <row r="114" spans="2:15" ht="15.75" customHeight="1" x14ac:dyDescent="0.25">
      <c r="B114" s="175"/>
      <c r="D114" s="176"/>
      <c r="H114" s="175"/>
      <c r="N114" s="176"/>
      <c r="O114" s="176"/>
    </row>
    <row r="115" spans="2:15" ht="15.75" customHeight="1" x14ac:dyDescent="0.25">
      <c r="B115" s="175"/>
      <c r="D115" s="176"/>
      <c r="H115" s="175"/>
      <c r="N115" s="176"/>
      <c r="O115" s="176"/>
    </row>
    <row r="116" spans="2:15" ht="15.75" customHeight="1" x14ac:dyDescent="0.25">
      <c r="B116" s="175"/>
      <c r="D116" s="176"/>
      <c r="H116" s="175"/>
      <c r="N116" s="176"/>
      <c r="O116" s="176"/>
    </row>
    <row r="117" spans="2:15" ht="15.75" customHeight="1" x14ac:dyDescent="0.25">
      <c r="B117" s="175"/>
      <c r="D117" s="176"/>
      <c r="H117" s="175"/>
      <c r="N117" s="176"/>
      <c r="O117" s="176"/>
    </row>
    <row r="118" spans="2:15" ht="15.75" customHeight="1" x14ac:dyDescent="0.25">
      <c r="B118" s="175"/>
      <c r="D118" s="176"/>
      <c r="H118" s="175"/>
      <c r="N118" s="176"/>
      <c r="O118" s="176"/>
    </row>
    <row r="119" spans="2:15" ht="15.75" customHeight="1" x14ac:dyDescent="0.25">
      <c r="B119" s="175"/>
      <c r="D119" s="176"/>
      <c r="H119" s="175"/>
      <c r="N119" s="176"/>
      <c r="O119" s="176"/>
    </row>
    <row r="120" spans="2:15" ht="15.75" customHeight="1" x14ac:dyDescent="0.25">
      <c r="B120" s="175"/>
      <c r="D120" s="176"/>
      <c r="H120" s="175"/>
      <c r="N120" s="176"/>
      <c r="O120" s="176"/>
    </row>
    <row r="121" spans="2:15" ht="15.75" customHeight="1" x14ac:dyDescent="0.25">
      <c r="B121" s="175"/>
      <c r="D121" s="176"/>
      <c r="H121" s="175"/>
      <c r="N121" s="176"/>
      <c r="O121" s="176"/>
    </row>
    <row r="122" spans="2:15" ht="15.75" customHeight="1" x14ac:dyDescent="0.25">
      <c r="B122" s="175"/>
      <c r="D122" s="176"/>
      <c r="H122" s="175"/>
      <c r="N122" s="176"/>
      <c r="O122" s="176"/>
    </row>
    <row r="123" spans="2:15" ht="15.75" customHeight="1" x14ac:dyDescent="0.25">
      <c r="B123" s="175"/>
      <c r="D123" s="176"/>
      <c r="H123" s="175"/>
      <c r="N123" s="176"/>
      <c r="O123" s="176"/>
    </row>
    <row r="124" spans="2:15" ht="15.75" customHeight="1" x14ac:dyDescent="0.25">
      <c r="B124" s="175"/>
      <c r="D124" s="176"/>
      <c r="H124" s="175"/>
      <c r="N124" s="176"/>
      <c r="O124" s="176"/>
    </row>
    <row r="125" spans="2:15" ht="15.75" customHeight="1" x14ac:dyDescent="0.25">
      <c r="B125" s="175"/>
      <c r="D125" s="176"/>
      <c r="H125" s="175"/>
      <c r="N125" s="176"/>
      <c r="O125" s="176"/>
    </row>
    <row r="126" spans="2:15" ht="15.75" customHeight="1" x14ac:dyDescent="0.25">
      <c r="B126" s="175"/>
      <c r="D126" s="176"/>
      <c r="H126" s="175"/>
      <c r="N126" s="176"/>
      <c r="O126" s="176"/>
    </row>
    <row r="127" spans="2:15" ht="15.75" customHeight="1" x14ac:dyDescent="0.25">
      <c r="B127" s="175"/>
      <c r="D127" s="176"/>
      <c r="H127" s="175"/>
      <c r="N127" s="176"/>
      <c r="O127" s="176"/>
    </row>
    <row r="128" spans="2:15" ht="15.75" customHeight="1" x14ac:dyDescent="0.25">
      <c r="B128" s="175"/>
      <c r="D128" s="176"/>
      <c r="H128" s="175"/>
      <c r="N128" s="176"/>
      <c r="O128" s="176"/>
    </row>
    <row r="129" spans="2:15" ht="15.75" customHeight="1" x14ac:dyDescent="0.25">
      <c r="B129" s="175"/>
      <c r="D129" s="176"/>
      <c r="H129" s="175"/>
      <c r="N129" s="176"/>
      <c r="O129" s="176"/>
    </row>
    <row r="130" spans="2:15" ht="15.75" customHeight="1" x14ac:dyDescent="0.25">
      <c r="B130" s="175"/>
      <c r="D130" s="176"/>
      <c r="H130" s="175"/>
      <c r="N130" s="176"/>
      <c r="O130" s="176"/>
    </row>
    <row r="131" spans="2:15" ht="15.75" customHeight="1" x14ac:dyDescent="0.25">
      <c r="B131" s="175"/>
      <c r="D131" s="176"/>
      <c r="H131" s="175"/>
      <c r="N131" s="176"/>
      <c r="O131" s="176"/>
    </row>
    <row r="132" spans="2:15" ht="15.75" customHeight="1" x14ac:dyDescent="0.25">
      <c r="B132" s="175"/>
      <c r="D132" s="176"/>
      <c r="H132" s="175"/>
      <c r="N132" s="176"/>
      <c r="O132" s="176"/>
    </row>
    <row r="133" spans="2:15" ht="15.75" customHeight="1" x14ac:dyDescent="0.25">
      <c r="B133" s="175"/>
      <c r="D133" s="176"/>
      <c r="H133" s="175"/>
      <c r="N133" s="176"/>
      <c r="O133" s="176"/>
    </row>
    <row r="134" spans="2:15" ht="15.75" customHeight="1" x14ac:dyDescent="0.25">
      <c r="B134" s="175"/>
      <c r="D134" s="176"/>
      <c r="H134" s="175"/>
      <c r="N134" s="176"/>
      <c r="O134" s="176"/>
    </row>
    <row r="135" spans="2:15" ht="15.75" customHeight="1" x14ac:dyDescent="0.25">
      <c r="B135" s="175"/>
      <c r="D135" s="176"/>
      <c r="H135" s="175"/>
      <c r="N135" s="176"/>
      <c r="O135" s="176"/>
    </row>
    <row r="136" spans="2:15" ht="15.75" customHeight="1" x14ac:dyDescent="0.25">
      <c r="B136" s="175"/>
      <c r="D136" s="176"/>
      <c r="H136" s="175"/>
      <c r="N136" s="176"/>
      <c r="O136" s="176"/>
    </row>
    <row r="137" spans="2:15" ht="15.75" customHeight="1" x14ac:dyDescent="0.25">
      <c r="B137" s="175"/>
      <c r="D137" s="176"/>
      <c r="H137" s="175"/>
      <c r="N137" s="176"/>
      <c r="O137" s="176"/>
    </row>
    <row r="138" spans="2:15" ht="15.75" customHeight="1" x14ac:dyDescent="0.25">
      <c r="B138" s="175"/>
      <c r="D138" s="176"/>
      <c r="H138" s="175"/>
      <c r="N138" s="176"/>
      <c r="O138" s="176"/>
    </row>
    <row r="139" spans="2:15" ht="15.75" customHeight="1" x14ac:dyDescent="0.25">
      <c r="B139" s="175"/>
      <c r="D139" s="176"/>
      <c r="H139" s="175"/>
      <c r="N139" s="176"/>
      <c r="O139" s="176"/>
    </row>
    <row r="140" spans="2:15" ht="15.75" customHeight="1" x14ac:dyDescent="0.25">
      <c r="B140" s="175"/>
      <c r="D140" s="176"/>
      <c r="H140" s="175"/>
      <c r="N140" s="176"/>
      <c r="O140" s="176"/>
    </row>
    <row r="141" spans="2:15" ht="15.75" customHeight="1" x14ac:dyDescent="0.25">
      <c r="B141" s="175"/>
      <c r="D141" s="176"/>
      <c r="H141" s="175"/>
      <c r="N141" s="176"/>
      <c r="O141" s="176"/>
    </row>
    <row r="142" spans="2:15" ht="15.75" customHeight="1" x14ac:dyDescent="0.25">
      <c r="B142" s="175"/>
      <c r="D142" s="176"/>
      <c r="H142" s="175"/>
      <c r="N142" s="176"/>
      <c r="O142" s="176"/>
    </row>
    <row r="143" spans="2:15" ht="15.75" customHeight="1" x14ac:dyDescent="0.25">
      <c r="B143" s="175"/>
      <c r="D143" s="176"/>
      <c r="H143" s="175"/>
      <c r="N143" s="176"/>
      <c r="O143" s="176"/>
    </row>
    <row r="144" spans="2:15" ht="15.75" customHeight="1" x14ac:dyDescent="0.25">
      <c r="B144" s="175"/>
      <c r="D144" s="176"/>
      <c r="H144" s="175"/>
      <c r="N144" s="176"/>
      <c r="O144" s="176"/>
    </row>
    <row r="145" spans="2:15" ht="15.75" customHeight="1" x14ac:dyDescent="0.25">
      <c r="B145" s="175"/>
      <c r="D145" s="176"/>
      <c r="H145" s="175"/>
      <c r="N145" s="176"/>
      <c r="O145" s="176"/>
    </row>
    <row r="146" spans="2:15" ht="15.75" customHeight="1" x14ac:dyDescent="0.25">
      <c r="B146" s="175"/>
      <c r="D146" s="176"/>
      <c r="H146" s="175"/>
      <c r="N146" s="176"/>
      <c r="O146" s="176"/>
    </row>
    <row r="147" spans="2:15" ht="15.75" customHeight="1" x14ac:dyDescent="0.25">
      <c r="B147" s="175"/>
      <c r="D147" s="176"/>
      <c r="H147" s="175"/>
      <c r="N147" s="176"/>
      <c r="O147" s="176"/>
    </row>
    <row r="148" spans="2:15" ht="15.75" customHeight="1" x14ac:dyDescent="0.25">
      <c r="B148" s="175"/>
      <c r="D148" s="176"/>
      <c r="H148" s="175"/>
      <c r="N148" s="176"/>
      <c r="O148" s="176"/>
    </row>
    <row r="149" spans="2:15" ht="15.75" customHeight="1" x14ac:dyDescent="0.25">
      <c r="B149" s="175"/>
      <c r="D149" s="176"/>
      <c r="H149" s="175"/>
      <c r="N149" s="176"/>
      <c r="O149" s="176"/>
    </row>
    <row r="150" spans="2:15" ht="15.75" customHeight="1" x14ac:dyDescent="0.25">
      <c r="B150" s="175"/>
      <c r="D150" s="176"/>
      <c r="H150" s="175"/>
      <c r="N150" s="176"/>
      <c r="O150" s="176"/>
    </row>
    <row r="151" spans="2:15" ht="15.75" customHeight="1" x14ac:dyDescent="0.25">
      <c r="B151" s="175"/>
      <c r="D151" s="176"/>
      <c r="H151" s="175"/>
      <c r="N151" s="176"/>
      <c r="O151" s="176"/>
    </row>
    <row r="152" spans="2:15" ht="15.75" customHeight="1" x14ac:dyDescent="0.25">
      <c r="B152" s="175"/>
      <c r="D152" s="176"/>
      <c r="H152" s="175"/>
      <c r="N152" s="176"/>
      <c r="O152" s="176"/>
    </row>
    <row r="153" spans="2:15" ht="15.75" customHeight="1" x14ac:dyDescent="0.25">
      <c r="B153" s="175"/>
      <c r="D153" s="176"/>
      <c r="H153" s="175"/>
      <c r="N153" s="176"/>
      <c r="O153" s="176"/>
    </row>
    <row r="154" spans="2:15" ht="15.75" customHeight="1" x14ac:dyDescent="0.25">
      <c r="B154" s="175"/>
      <c r="D154" s="176"/>
      <c r="H154" s="175"/>
      <c r="N154" s="176"/>
      <c r="O154" s="176"/>
    </row>
    <row r="155" spans="2:15" ht="15.75" customHeight="1" x14ac:dyDescent="0.25">
      <c r="B155" s="175"/>
      <c r="D155" s="176"/>
      <c r="H155" s="175"/>
      <c r="N155" s="176"/>
      <c r="O155" s="176"/>
    </row>
    <row r="156" spans="2:15" ht="15.75" customHeight="1" x14ac:dyDescent="0.25">
      <c r="B156" s="175"/>
      <c r="D156" s="176"/>
      <c r="H156" s="175"/>
      <c r="N156" s="176"/>
      <c r="O156" s="176"/>
    </row>
    <row r="157" spans="2:15" ht="15.75" customHeight="1" x14ac:dyDescent="0.25">
      <c r="B157" s="175"/>
      <c r="D157" s="176"/>
      <c r="H157" s="175"/>
      <c r="N157" s="176"/>
      <c r="O157" s="176"/>
    </row>
    <row r="158" spans="2:15" ht="15.75" customHeight="1" x14ac:dyDescent="0.25">
      <c r="B158" s="175"/>
      <c r="D158" s="176"/>
      <c r="H158" s="175"/>
      <c r="N158" s="176"/>
      <c r="O158" s="176"/>
    </row>
    <row r="159" spans="2:15" ht="15.75" customHeight="1" x14ac:dyDescent="0.25">
      <c r="B159" s="175"/>
      <c r="D159" s="176"/>
      <c r="H159" s="175"/>
      <c r="N159" s="176"/>
      <c r="O159" s="176"/>
    </row>
    <row r="160" spans="2:15" ht="15.75" customHeight="1" x14ac:dyDescent="0.25">
      <c r="B160" s="175"/>
      <c r="D160" s="176"/>
      <c r="H160" s="175"/>
      <c r="N160" s="176"/>
      <c r="O160" s="176"/>
    </row>
    <row r="161" spans="2:15" ht="15.75" customHeight="1" x14ac:dyDescent="0.25">
      <c r="B161" s="175"/>
      <c r="D161" s="176"/>
      <c r="H161" s="175"/>
      <c r="N161" s="176"/>
      <c r="O161" s="176"/>
    </row>
    <row r="162" spans="2:15" ht="15.75" customHeight="1" x14ac:dyDescent="0.25">
      <c r="B162" s="175"/>
      <c r="D162" s="176"/>
      <c r="H162" s="175"/>
      <c r="N162" s="176"/>
      <c r="O162" s="176"/>
    </row>
    <row r="163" spans="2:15" ht="15.75" customHeight="1" x14ac:dyDescent="0.25">
      <c r="B163" s="175"/>
      <c r="D163" s="176"/>
      <c r="H163" s="175"/>
      <c r="N163" s="176"/>
      <c r="O163" s="176"/>
    </row>
    <row r="164" spans="2:15" ht="15.75" customHeight="1" x14ac:dyDescent="0.25">
      <c r="B164" s="175"/>
      <c r="D164" s="176"/>
      <c r="H164" s="175"/>
      <c r="N164" s="176"/>
      <c r="O164" s="176"/>
    </row>
    <row r="165" spans="2:15" ht="15.75" customHeight="1" x14ac:dyDescent="0.25">
      <c r="B165" s="175"/>
      <c r="D165" s="176"/>
      <c r="H165" s="175"/>
      <c r="N165" s="176"/>
      <c r="O165" s="176"/>
    </row>
    <row r="166" spans="2:15" ht="15.75" customHeight="1" x14ac:dyDescent="0.25">
      <c r="B166" s="175"/>
      <c r="D166" s="176"/>
      <c r="H166" s="175"/>
      <c r="N166" s="176"/>
      <c r="O166" s="176"/>
    </row>
    <row r="167" spans="2:15" ht="15.75" customHeight="1" x14ac:dyDescent="0.25">
      <c r="B167" s="175"/>
      <c r="D167" s="176"/>
      <c r="H167" s="175"/>
      <c r="N167" s="176"/>
      <c r="O167" s="176"/>
    </row>
    <row r="168" spans="2:15" ht="15.75" customHeight="1" x14ac:dyDescent="0.25">
      <c r="B168" s="175"/>
      <c r="D168" s="176"/>
      <c r="H168" s="175"/>
      <c r="N168" s="176"/>
      <c r="O168" s="176"/>
    </row>
    <row r="169" spans="2:15" ht="15.75" customHeight="1" x14ac:dyDescent="0.25">
      <c r="B169" s="175"/>
      <c r="D169" s="176"/>
      <c r="H169" s="175"/>
      <c r="N169" s="176"/>
      <c r="O169" s="176"/>
    </row>
    <row r="170" spans="2:15" ht="15.75" customHeight="1" x14ac:dyDescent="0.25">
      <c r="B170" s="175"/>
      <c r="D170" s="176"/>
      <c r="H170" s="175"/>
      <c r="N170" s="176"/>
      <c r="O170" s="176"/>
    </row>
    <row r="171" spans="2:15" ht="15.75" customHeight="1" x14ac:dyDescent="0.25">
      <c r="B171" s="175"/>
      <c r="D171" s="176"/>
      <c r="H171" s="175"/>
      <c r="N171" s="176"/>
      <c r="O171" s="176"/>
    </row>
    <row r="172" spans="2:15" ht="15.75" customHeight="1" x14ac:dyDescent="0.25">
      <c r="B172" s="175"/>
      <c r="D172" s="176"/>
      <c r="H172" s="175"/>
      <c r="N172" s="176"/>
      <c r="O172" s="176"/>
    </row>
    <row r="173" spans="2:15" ht="15.75" customHeight="1" x14ac:dyDescent="0.25">
      <c r="B173" s="175"/>
      <c r="D173" s="176"/>
      <c r="H173" s="175"/>
      <c r="N173" s="176"/>
      <c r="O173" s="176"/>
    </row>
    <row r="174" spans="2:15" ht="15.75" customHeight="1" x14ac:dyDescent="0.25">
      <c r="B174" s="175"/>
      <c r="D174" s="176"/>
      <c r="H174" s="175"/>
      <c r="N174" s="176"/>
      <c r="O174" s="176"/>
    </row>
    <row r="175" spans="2:15" ht="15.75" customHeight="1" x14ac:dyDescent="0.25">
      <c r="B175" s="175"/>
      <c r="D175" s="176"/>
      <c r="H175" s="175"/>
      <c r="N175" s="176"/>
      <c r="O175" s="176"/>
    </row>
    <row r="176" spans="2:15" ht="15.75" customHeight="1" x14ac:dyDescent="0.25">
      <c r="B176" s="175"/>
      <c r="D176" s="176"/>
      <c r="H176" s="175"/>
      <c r="N176" s="176"/>
      <c r="O176" s="176"/>
    </row>
    <row r="177" spans="2:15" ht="15.75" customHeight="1" x14ac:dyDescent="0.25">
      <c r="B177" s="175"/>
      <c r="D177" s="176"/>
      <c r="H177" s="175"/>
      <c r="N177" s="176"/>
      <c r="O177" s="176"/>
    </row>
    <row r="178" spans="2:15" ht="15.75" customHeight="1" x14ac:dyDescent="0.25">
      <c r="B178" s="175"/>
      <c r="D178" s="176"/>
      <c r="H178" s="175"/>
      <c r="N178" s="176"/>
      <c r="O178" s="176"/>
    </row>
    <row r="179" spans="2:15" ht="15.75" customHeight="1" x14ac:dyDescent="0.25">
      <c r="B179" s="175"/>
      <c r="D179" s="176"/>
      <c r="H179" s="175"/>
      <c r="N179" s="176"/>
      <c r="O179" s="176"/>
    </row>
    <row r="180" spans="2:15" ht="15.75" customHeight="1" x14ac:dyDescent="0.25">
      <c r="B180" s="175"/>
      <c r="D180" s="176"/>
      <c r="H180" s="175"/>
      <c r="N180" s="176"/>
      <c r="O180" s="176"/>
    </row>
    <row r="181" spans="2:15" ht="15.75" customHeight="1" x14ac:dyDescent="0.25">
      <c r="B181" s="175"/>
      <c r="D181" s="176"/>
      <c r="H181" s="175"/>
      <c r="N181" s="176"/>
      <c r="O181" s="176"/>
    </row>
    <row r="182" spans="2:15" ht="15.75" customHeight="1" x14ac:dyDescent="0.25">
      <c r="B182" s="175"/>
      <c r="D182" s="176"/>
      <c r="H182" s="175"/>
      <c r="N182" s="176"/>
      <c r="O182" s="176"/>
    </row>
    <row r="183" spans="2:15" ht="15.75" customHeight="1" x14ac:dyDescent="0.25">
      <c r="B183" s="175"/>
      <c r="D183" s="176"/>
      <c r="H183" s="175"/>
      <c r="N183" s="176"/>
      <c r="O183" s="176"/>
    </row>
    <row r="184" spans="2:15" ht="15.75" customHeight="1" x14ac:dyDescent="0.25">
      <c r="B184" s="175"/>
      <c r="D184" s="176"/>
      <c r="H184" s="175"/>
      <c r="N184" s="176"/>
      <c r="O184" s="176"/>
    </row>
    <row r="185" spans="2:15" ht="15.75" customHeight="1" x14ac:dyDescent="0.25">
      <c r="B185" s="175"/>
      <c r="D185" s="176"/>
      <c r="H185" s="175"/>
      <c r="N185" s="176"/>
      <c r="O185" s="176"/>
    </row>
    <row r="186" spans="2:15" ht="15.75" customHeight="1" x14ac:dyDescent="0.25">
      <c r="B186" s="175"/>
      <c r="D186" s="176"/>
      <c r="H186" s="175"/>
      <c r="N186" s="176"/>
      <c r="O186" s="176"/>
    </row>
    <row r="187" spans="2:15" ht="15.75" customHeight="1" x14ac:dyDescent="0.25">
      <c r="B187" s="175"/>
      <c r="D187" s="176"/>
      <c r="H187" s="175"/>
      <c r="N187" s="176"/>
      <c r="O187" s="176"/>
    </row>
    <row r="188" spans="2:15" ht="15.75" customHeight="1" x14ac:dyDescent="0.25">
      <c r="B188" s="175"/>
      <c r="D188" s="176"/>
      <c r="H188" s="175"/>
      <c r="N188" s="176"/>
      <c r="O188" s="176"/>
    </row>
    <row r="189" spans="2:15" ht="15.75" customHeight="1" x14ac:dyDescent="0.25">
      <c r="B189" s="175"/>
      <c r="D189" s="176"/>
      <c r="H189" s="175"/>
      <c r="N189" s="176"/>
      <c r="O189" s="176"/>
    </row>
    <row r="190" spans="2:15" ht="15.75" customHeight="1" x14ac:dyDescent="0.25">
      <c r="B190" s="175"/>
      <c r="D190" s="176"/>
      <c r="H190" s="175"/>
      <c r="N190" s="176"/>
      <c r="O190" s="176"/>
    </row>
    <row r="191" spans="2:15" ht="15.75" customHeight="1" x14ac:dyDescent="0.25">
      <c r="B191" s="175"/>
      <c r="D191" s="176"/>
      <c r="H191" s="175"/>
      <c r="N191" s="176"/>
      <c r="O191" s="176"/>
    </row>
    <row r="192" spans="2:15" ht="15.75" customHeight="1" x14ac:dyDescent="0.25">
      <c r="B192" s="175"/>
      <c r="D192" s="176"/>
      <c r="H192" s="175"/>
      <c r="N192" s="176"/>
      <c r="O192" s="176"/>
    </row>
    <row r="193" spans="2:15" ht="15.75" customHeight="1" x14ac:dyDescent="0.25">
      <c r="B193" s="175"/>
      <c r="D193" s="176"/>
      <c r="H193" s="175"/>
      <c r="N193" s="176"/>
      <c r="O193" s="176"/>
    </row>
    <row r="194" spans="2:15" ht="15.75" customHeight="1" x14ac:dyDescent="0.25">
      <c r="B194" s="175"/>
      <c r="D194" s="176"/>
      <c r="H194" s="175"/>
      <c r="N194" s="176"/>
      <c r="O194" s="176"/>
    </row>
    <row r="195" spans="2:15" ht="15.75" customHeight="1" x14ac:dyDescent="0.25">
      <c r="B195" s="175"/>
      <c r="D195" s="176"/>
      <c r="H195" s="175"/>
      <c r="N195" s="176"/>
      <c r="O195" s="176"/>
    </row>
    <row r="196" spans="2:15" ht="15.75" customHeight="1" x14ac:dyDescent="0.25">
      <c r="B196" s="175"/>
      <c r="D196" s="176"/>
      <c r="H196" s="175"/>
      <c r="N196" s="176"/>
      <c r="O196" s="176"/>
    </row>
    <row r="197" spans="2:15" ht="15.75" customHeight="1" x14ac:dyDescent="0.25">
      <c r="B197" s="175"/>
      <c r="D197" s="176"/>
      <c r="H197" s="175"/>
      <c r="N197" s="176"/>
      <c r="O197" s="176"/>
    </row>
    <row r="198" spans="2:15" ht="15.75" customHeight="1" x14ac:dyDescent="0.25">
      <c r="B198" s="175"/>
      <c r="D198" s="176"/>
      <c r="H198" s="175"/>
      <c r="N198" s="176"/>
      <c r="O198" s="176"/>
    </row>
    <row r="199" spans="2:15" ht="15.75" customHeight="1" x14ac:dyDescent="0.25">
      <c r="B199" s="175"/>
      <c r="D199" s="176"/>
      <c r="H199" s="175"/>
      <c r="N199" s="176"/>
      <c r="O199" s="176"/>
    </row>
    <row r="200" spans="2:15" ht="15.75" customHeight="1" x14ac:dyDescent="0.25">
      <c r="B200" s="175"/>
      <c r="D200" s="176"/>
      <c r="H200" s="175"/>
      <c r="N200" s="176"/>
      <c r="O200" s="176"/>
    </row>
    <row r="201" spans="2:15" ht="15.75" customHeight="1" x14ac:dyDescent="0.25">
      <c r="B201" s="175"/>
      <c r="D201" s="176"/>
      <c r="H201" s="175"/>
      <c r="N201" s="176"/>
      <c r="O201" s="176"/>
    </row>
    <row r="202" spans="2:15" ht="15.75" customHeight="1" x14ac:dyDescent="0.25">
      <c r="B202" s="175"/>
      <c r="D202" s="176"/>
      <c r="H202" s="175"/>
      <c r="N202" s="176"/>
      <c r="O202" s="176"/>
    </row>
    <row r="203" spans="2:15" ht="15.75" customHeight="1" x14ac:dyDescent="0.25">
      <c r="B203" s="175"/>
      <c r="D203" s="176"/>
      <c r="H203" s="175"/>
      <c r="N203" s="176"/>
      <c r="O203" s="176"/>
    </row>
    <row r="204" spans="2:15" ht="15.75" customHeight="1" x14ac:dyDescent="0.25">
      <c r="B204" s="175"/>
      <c r="D204" s="176"/>
      <c r="H204" s="175"/>
      <c r="N204" s="176"/>
      <c r="O204" s="176"/>
    </row>
    <row r="205" spans="2:15" ht="15.75" customHeight="1" x14ac:dyDescent="0.25">
      <c r="B205" s="175"/>
      <c r="D205" s="176"/>
      <c r="H205" s="175"/>
      <c r="N205" s="176"/>
      <c r="O205" s="176"/>
    </row>
    <row r="206" spans="2:15" ht="15.75" customHeight="1" x14ac:dyDescent="0.25">
      <c r="B206" s="175"/>
      <c r="D206" s="176"/>
      <c r="H206" s="175"/>
      <c r="N206" s="176"/>
      <c r="O206" s="176"/>
    </row>
    <row r="207" spans="2:15" ht="15.75" customHeight="1" x14ac:dyDescent="0.25">
      <c r="B207" s="175"/>
      <c r="D207" s="176"/>
      <c r="H207" s="175"/>
      <c r="N207" s="176"/>
      <c r="O207" s="176"/>
    </row>
    <row r="208" spans="2:15" ht="15.75" customHeight="1" x14ac:dyDescent="0.25">
      <c r="B208" s="175"/>
      <c r="D208" s="176"/>
      <c r="H208" s="175"/>
      <c r="N208" s="176"/>
      <c r="O208" s="176"/>
    </row>
    <row r="209" spans="2:15" ht="15.75" customHeight="1" x14ac:dyDescent="0.25">
      <c r="B209" s="175"/>
      <c r="D209" s="176"/>
      <c r="H209" s="175"/>
      <c r="N209" s="176"/>
      <c r="O209" s="176"/>
    </row>
    <row r="210" spans="2:15" ht="15.75" customHeight="1" x14ac:dyDescent="0.25">
      <c r="B210" s="175"/>
      <c r="D210" s="176"/>
      <c r="H210" s="175"/>
      <c r="N210" s="176"/>
      <c r="O210" s="176"/>
    </row>
    <row r="211" spans="2:15" ht="15.75" customHeight="1" x14ac:dyDescent="0.25">
      <c r="B211" s="175"/>
      <c r="D211" s="176"/>
      <c r="H211" s="175"/>
      <c r="N211" s="176"/>
      <c r="O211" s="176"/>
    </row>
    <row r="212" spans="2:15" ht="15.75" customHeight="1" x14ac:dyDescent="0.25">
      <c r="B212" s="175"/>
      <c r="D212" s="176"/>
      <c r="H212" s="175"/>
      <c r="N212" s="176"/>
      <c r="O212" s="176"/>
    </row>
    <row r="213" spans="2:15" ht="15.75" customHeight="1" x14ac:dyDescent="0.25">
      <c r="B213" s="175"/>
      <c r="D213" s="176"/>
      <c r="H213" s="175"/>
      <c r="N213" s="176"/>
      <c r="O213" s="176"/>
    </row>
    <row r="214" spans="2:15" ht="15.75" customHeight="1" x14ac:dyDescent="0.25">
      <c r="B214" s="175"/>
      <c r="D214" s="176"/>
      <c r="H214" s="175"/>
      <c r="N214" s="176"/>
      <c r="O214" s="176"/>
    </row>
    <row r="215" spans="2:15" ht="15.75" customHeight="1" x14ac:dyDescent="0.25">
      <c r="B215" s="175"/>
      <c r="D215" s="176"/>
      <c r="H215" s="175"/>
      <c r="N215" s="176"/>
      <c r="O215" s="176"/>
    </row>
    <row r="216" spans="2:15" ht="15.75" customHeight="1" x14ac:dyDescent="0.25">
      <c r="B216" s="175"/>
      <c r="D216" s="176"/>
      <c r="H216" s="175"/>
      <c r="N216" s="176"/>
      <c r="O216" s="176"/>
    </row>
    <row r="217" spans="2:15" ht="15.75" customHeight="1" x14ac:dyDescent="0.25">
      <c r="B217" s="175"/>
      <c r="D217" s="176"/>
      <c r="H217" s="175"/>
      <c r="N217" s="176"/>
      <c r="O217" s="176"/>
    </row>
    <row r="218" spans="2:15" ht="15.75" customHeight="1" x14ac:dyDescent="0.25">
      <c r="B218" s="175"/>
      <c r="D218" s="176"/>
      <c r="H218" s="175"/>
      <c r="N218" s="176"/>
      <c r="O218" s="176"/>
    </row>
    <row r="219" spans="2:15" ht="15.75" customHeight="1" x14ac:dyDescent="0.25">
      <c r="B219" s="175"/>
      <c r="D219" s="176"/>
      <c r="H219" s="175"/>
      <c r="N219" s="176"/>
      <c r="O219" s="176"/>
    </row>
    <row r="220" spans="2:15" ht="15.75" customHeight="1" x14ac:dyDescent="0.25">
      <c r="B220" s="175"/>
      <c r="D220" s="176"/>
      <c r="H220" s="175"/>
      <c r="N220" s="176"/>
      <c r="O220" s="176"/>
    </row>
    <row r="221" spans="2:15" ht="15.75" customHeight="1" x14ac:dyDescent="0.25">
      <c r="B221" s="175"/>
      <c r="D221" s="176"/>
      <c r="H221" s="175"/>
      <c r="N221" s="176"/>
      <c r="O221" s="176"/>
    </row>
    <row r="222" spans="2:15" ht="15.75" customHeight="1" x14ac:dyDescent="0.25">
      <c r="B222" s="175"/>
      <c r="D222" s="176"/>
      <c r="H222" s="175"/>
      <c r="N222" s="176"/>
      <c r="O222" s="176"/>
    </row>
    <row r="223" spans="2:15" ht="15.75" customHeight="1" x14ac:dyDescent="0.25">
      <c r="B223" s="175"/>
      <c r="D223" s="176"/>
      <c r="H223" s="175"/>
      <c r="N223" s="176"/>
      <c r="O223" s="176"/>
    </row>
    <row r="224" spans="2:15" ht="15.75" customHeight="1" x14ac:dyDescent="0.25">
      <c r="B224" s="175"/>
      <c r="D224" s="176"/>
      <c r="H224" s="175"/>
      <c r="N224" s="176"/>
      <c r="O224" s="176"/>
    </row>
    <row r="225" spans="2:15" ht="15.75" customHeight="1" x14ac:dyDescent="0.25">
      <c r="B225" s="175"/>
      <c r="D225" s="176"/>
      <c r="H225" s="175"/>
      <c r="N225" s="176"/>
      <c r="O225" s="176"/>
    </row>
    <row r="226" spans="2:15" ht="15.75" customHeight="1" x14ac:dyDescent="0.25">
      <c r="B226" s="175"/>
      <c r="D226" s="176"/>
      <c r="H226" s="175"/>
      <c r="N226" s="176"/>
      <c r="O226" s="176"/>
    </row>
    <row r="227" spans="2:15" ht="15.75" customHeight="1" x14ac:dyDescent="0.25">
      <c r="B227" s="175"/>
      <c r="D227" s="176"/>
      <c r="H227" s="175"/>
      <c r="N227" s="176"/>
      <c r="O227" s="176"/>
    </row>
    <row r="228" spans="2:15" ht="15.75" customHeight="1" x14ac:dyDescent="0.25">
      <c r="B228" s="175"/>
      <c r="D228" s="176"/>
      <c r="H228" s="175"/>
      <c r="N228" s="176"/>
      <c r="O228" s="176"/>
    </row>
    <row r="229" spans="2:15" ht="15.75" customHeight="1" x14ac:dyDescent="0.25">
      <c r="B229" s="175"/>
      <c r="D229" s="176"/>
      <c r="H229" s="175"/>
      <c r="N229" s="176"/>
      <c r="O229" s="176"/>
    </row>
    <row r="230" spans="2:15" ht="15.75" customHeight="1" x14ac:dyDescent="0.25">
      <c r="B230" s="175"/>
      <c r="D230" s="176"/>
      <c r="H230" s="175"/>
      <c r="N230" s="176"/>
      <c r="O230" s="176"/>
    </row>
    <row r="231" spans="2:15" ht="15.75" customHeight="1" x14ac:dyDescent="0.25">
      <c r="B231" s="175"/>
      <c r="D231" s="176"/>
      <c r="H231" s="175"/>
      <c r="N231" s="176"/>
      <c r="O231" s="176"/>
    </row>
    <row r="232" spans="2:15" ht="15.75" customHeight="1" x14ac:dyDescent="0.25">
      <c r="B232" s="175"/>
      <c r="D232" s="176"/>
      <c r="H232" s="175"/>
      <c r="N232" s="176"/>
      <c r="O232" s="176"/>
    </row>
    <row r="233" spans="2:15" ht="15.75" customHeight="1" x14ac:dyDescent="0.25">
      <c r="B233" s="175"/>
      <c r="D233" s="176"/>
      <c r="H233" s="175"/>
      <c r="N233" s="176"/>
      <c r="O233" s="176"/>
    </row>
    <row r="234" spans="2:15" ht="15.75" customHeight="1" x14ac:dyDescent="0.25">
      <c r="B234" s="175"/>
      <c r="D234" s="176"/>
      <c r="H234" s="175"/>
      <c r="N234" s="176"/>
      <c r="O234" s="176"/>
    </row>
    <row r="235" spans="2:15" ht="15.75" customHeight="1" x14ac:dyDescent="0.25">
      <c r="B235" s="175"/>
      <c r="D235" s="176"/>
      <c r="H235" s="175"/>
      <c r="N235" s="176"/>
      <c r="O235" s="176"/>
    </row>
    <row r="236" spans="2:15" ht="15.75" customHeight="1" x14ac:dyDescent="0.25">
      <c r="B236" s="175"/>
      <c r="D236" s="176"/>
      <c r="H236" s="175"/>
      <c r="N236" s="176"/>
      <c r="O236" s="176"/>
    </row>
    <row r="237" spans="2:15" ht="15.75" customHeight="1" x14ac:dyDescent="0.25">
      <c r="B237" s="175"/>
      <c r="D237" s="176"/>
      <c r="H237" s="175"/>
      <c r="N237" s="176"/>
      <c r="O237" s="176"/>
    </row>
    <row r="238" spans="2:15" ht="15.75" customHeight="1" x14ac:dyDescent="0.25">
      <c r="B238" s="175"/>
      <c r="D238" s="176"/>
      <c r="H238" s="175"/>
      <c r="N238" s="176"/>
      <c r="O238" s="176"/>
    </row>
    <row r="239" spans="2:15" ht="15.75" customHeight="1" x14ac:dyDescent="0.25">
      <c r="B239" s="175"/>
      <c r="D239" s="176"/>
      <c r="H239" s="175"/>
      <c r="N239" s="176"/>
      <c r="O239" s="176"/>
    </row>
    <row r="240" spans="2:15" ht="15.75" customHeight="1" x14ac:dyDescent="0.25">
      <c r="B240" s="175"/>
      <c r="D240" s="176"/>
      <c r="H240" s="175"/>
      <c r="N240" s="176"/>
      <c r="O240" s="176"/>
    </row>
    <row r="241" spans="2:15" ht="15.75" customHeight="1" x14ac:dyDescent="0.25">
      <c r="B241" s="175"/>
      <c r="D241" s="176"/>
      <c r="H241" s="175"/>
      <c r="N241" s="176"/>
      <c r="O241" s="176"/>
    </row>
    <row r="242" spans="2:15" ht="15.75" customHeight="1" x14ac:dyDescent="0.25">
      <c r="B242" s="175"/>
      <c r="D242" s="176"/>
      <c r="H242" s="175"/>
      <c r="N242" s="176"/>
      <c r="O242" s="176"/>
    </row>
    <row r="243" spans="2:15" ht="15.75" customHeight="1" x14ac:dyDescent="0.25">
      <c r="B243" s="175"/>
      <c r="D243" s="176"/>
      <c r="H243" s="175"/>
      <c r="N243" s="176"/>
      <c r="O243" s="176"/>
    </row>
    <row r="244" spans="2:15" ht="15.75" customHeight="1" x14ac:dyDescent="0.25">
      <c r="B244" s="175"/>
      <c r="D244" s="176"/>
      <c r="H244" s="175"/>
      <c r="N244" s="176"/>
      <c r="O244" s="176"/>
    </row>
    <row r="245" spans="2:15" ht="15.75" customHeight="1" x14ac:dyDescent="0.25">
      <c r="B245" s="175"/>
      <c r="D245" s="176"/>
      <c r="H245" s="175"/>
      <c r="N245" s="176"/>
      <c r="O245" s="176"/>
    </row>
    <row r="246" spans="2:15" ht="15.75" customHeight="1" x14ac:dyDescent="0.25">
      <c r="B246" s="175"/>
      <c r="D246" s="176"/>
      <c r="H246" s="175"/>
      <c r="N246" s="176"/>
      <c r="O246" s="176"/>
    </row>
    <row r="247" spans="2:15" ht="15.75" customHeight="1" x14ac:dyDescent="0.25">
      <c r="B247" s="175"/>
      <c r="D247" s="176"/>
      <c r="H247" s="175"/>
      <c r="N247" s="176"/>
      <c r="O247" s="176"/>
    </row>
    <row r="248" spans="2:15" ht="15.75" customHeight="1" x14ac:dyDescent="0.25">
      <c r="B248" s="175"/>
      <c r="D248" s="176"/>
      <c r="H248" s="175"/>
      <c r="N248" s="176"/>
      <c r="O248" s="176"/>
    </row>
    <row r="249" spans="2:15" ht="15.75" customHeight="1" x14ac:dyDescent="0.25">
      <c r="B249" s="175"/>
      <c r="D249" s="176"/>
      <c r="H249" s="175"/>
      <c r="N249" s="176"/>
      <c r="O249" s="176"/>
    </row>
    <row r="250" spans="2:15" ht="15.75" customHeight="1" x14ac:dyDescent="0.25">
      <c r="B250" s="175"/>
      <c r="D250" s="176"/>
      <c r="H250" s="175"/>
      <c r="N250" s="176"/>
      <c r="O250" s="176"/>
    </row>
    <row r="251" spans="2:15" ht="15.75" customHeight="1" x14ac:dyDescent="0.25">
      <c r="B251" s="175"/>
      <c r="D251" s="176"/>
      <c r="H251" s="175"/>
      <c r="N251" s="176"/>
      <c r="O251" s="176"/>
    </row>
    <row r="252" spans="2:15" ht="15.75" customHeight="1" x14ac:dyDescent="0.25">
      <c r="B252" s="175"/>
      <c r="D252" s="176"/>
      <c r="H252" s="175"/>
      <c r="N252" s="176"/>
      <c r="O252" s="176"/>
    </row>
    <row r="253" spans="2:15" ht="15.75" customHeight="1" x14ac:dyDescent="0.25">
      <c r="B253" s="175"/>
      <c r="D253" s="176"/>
      <c r="H253" s="175"/>
      <c r="N253" s="176"/>
      <c r="O253" s="176"/>
    </row>
    <row r="254" spans="2:15" ht="15.75" customHeight="1" x14ac:dyDescent="0.25">
      <c r="B254" s="175"/>
      <c r="D254" s="176"/>
      <c r="H254" s="175"/>
      <c r="N254" s="176"/>
      <c r="O254" s="176"/>
    </row>
    <row r="255" spans="2:15" ht="15.75" customHeight="1" x14ac:dyDescent="0.25">
      <c r="B255" s="175"/>
      <c r="D255" s="176"/>
      <c r="H255" s="175"/>
      <c r="N255" s="176"/>
      <c r="O255" s="176"/>
    </row>
    <row r="256" spans="2:15" ht="15.75" customHeight="1" x14ac:dyDescent="0.25">
      <c r="B256" s="175"/>
      <c r="D256" s="176"/>
      <c r="H256" s="175"/>
      <c r="N256" s="176"/>
      <c r="O256" s="176"/>
    </row>
    <row r="257" spans="2:15" ht="15.75" customHeight="1" x14ac:dyDescent="0.25">
      <c r="B257" s="175"/>
      <c r="D257" s="176"/>
      <c r="H257" s="175"/>
      <c r="N257" s="176"/>
      <c r="O257" s="176"/>
    </row>
    <row r="258" spans="2:15" ht="15.75" customHeight="1" x14ac:dyDescent="0.25">
      <c r="B258" s="175"/>
      <c r="D258" s="176"/>
      <c r="H258" s="175"/>
      <c r="N258" s="176"/>
      <c r="O258" s="176"/>
    </row>
    <row r="259" spans="2:15" ht="15.75" customHeight="1" x14ac:dyDescent="0.25">
      <c r="B259" s="175"/>
      <c r="D259" s="176"/>
      <c r="H259" s="175"/>
      <c r="N259" s="176"/>
      <c r="O259" s="176"/>
    </row>
    <row r="260" spans="2:15" ht="15.75" customHeight="1" x14ac:dyDescent="0.25">
      <c r="B260" s="175"/>
      <c r="D260" s="176"/>
      <c r="H260" s="175"/>
      <c r="N260" s="176"/>
      <c r="O260" s="176"/>
    </row>
    <row r="261" spans="2:15" ht="15.75" customHeight="1" x14ac:dyDescent="0.25">
      <c r="B261" s="175"/>
      <c r="D261" s="176"/>
      <c r="H261" s="175"/>
      <c r="N261" s="176"/>
      <c r="O261" s="176"/>
    </row>
    <row r="262" spans="2:15" ht="15.75" customHeight="1" x14ac:dyDescent="0.25">
      <c r="B262" s="175"/>
      <c r="D262" s="176"/>
      <c r="H262" s="175"/>
      <c r="N262" s="176"/>
      <c r="O262" s="176"/>
    </row>
    <row r="263" spans="2:15" ht="15.75" customHeight="1" x14ac:dyDescent="0.25">
      <c r="B263" s="175"/>
      <c r="D263" s="176"/>
      <c r="H263" s="175"/>
      <c r="N263" s="176"/>
      <c r="O263" s="176"/>
    </row>
    <row r="264" spans="2:15" ht="15.75" customHeight="1" x14ac:dyDescent="0.25">
      <c r="B264" s="175"/>
      <c r="D264" s="176"/>
      <c r="H264" s="175"/>
      <c r="N264" s="176"/>
      <c r="O264" s="176"/>
    </row>
    <row r="265" spans="2:15" ht="15.75" customHeight="1" x14ac:dyDescent="0.25">
      <c r="B265" s="175"/>
      <c r="D265" s="176"/>
      <c r="H265" s="175"/>
      <c r="N265" s="176"/>
      <c r="O265" s="176"/>
    </row>
    <row r="266" spans="2:15" ht="15.75" customHeight="1" x14ac:dyDescent="0.25">
      <c r="B266" s="175"/>
      <c r="D266" s="176"/>
      <c r="H266" s="175"/>
      <c r="N266" s="176"/>
      <c r="O266" s="176"/>
    </row>
    <row r="267" spans="2:15" ht="15.75" customHeight="1" x14ac:dyDescent="0.25">
      <c r="B267" s="175"/>
      <c r="D267" s="176"/>
      <c r="H267" s="175"/>
      <c r="N267" s="176"/>
      <c r="O267" s="176"/>
    </row>
    <row r="268" spans="2:15" ht="15.75" customHeight="1" x14ac:dyDescent="0.25">
      <c r="B268" s="175"/>
      <c r="D268" s="176"/>
      <c r="H268" s="175"/>
      <c r="N268" s="176"/>
      <c r="O268" s="176"/>
    </row>
    <row r="269" spans="2:15" ht="15.75" customHeight="1" x14ac:dyDescent="0.25">
      <c r="B269" s="175"/>
      <c r="D269" s="176"/>
      <c r="H269" s="175"/>
      <c r="N269" s="176"/>
      <c r="O269" s="176"/>
    </row>
    <row r="270" spans="2:15" ht="15.75" customHeight="1" x14ac:dyDescent="0.25">
      <c r="B270" s="175"/>
      <c r="D270" s="176"/>
      <c r="H270" s="175"/>
      <c r="N270" s="176"/>
      <c r="O270" s="176"/>
    </row>
    <row r="271" spans="2:15" ht="15.75" customHeight="1" x14ac:dyDescent="0.25">
      <c r="B271" s="175"/>
      <c r="D271" s="176"/>
      <c r="H271" s="175"/>
      <c r="N271" s="176"/>
      <c r="O271" s="176"/>
    </row>
    <row r="272" spans="2:15" ht="15.75" customHeight="1" x14ac:dyDescent="0.25">
      <c r="B272" s="175"/>
      <c r="D272" s="176"/>
      <c r="H272" s="175"/>
      <c r="N272" s="176"/>
      <c r="O272" s="176"/>
    </row>
    <row r="273" spans="2:15" ht="15.75" customHeight="1" x14ac:dyDescent="0.25">
      <c r="B273" s="175"/>
      <c r="D273" s="176"/>
      <c r="H273" s="175"/>
      <c r="N273" s="176"/>
      <c r="O273" s="176"/>
    </row>
    <row r="274" spans="2:15" ht="15.75" customHeight="1" x14ac:dyDescent="0.25">
      <c r="B274" s="175"/>
      <c r="D274" s="176"/>
      <c r="H274" s="175"/>
      <c r="N274" s="176"/>
      <c r="O274" s="176"/>
    </row>
    <row r="275" spans="2:15" ht="15.75" customHeight="1" x14ac:dyDescent="0.25">
      <c r="B275" s="175"/>
      <c r="D275" s="176"/>
      <c r="H275" s="175"/>
      <c r="N275" s="176"/>
      <c r="O275" s="176"/>
    </row>
    <row r="276" spans="2:15" ht="15.75" customHeight="1" x14ac:dyDescent="0.25">
      <c r="B276" s="175"/>
      <c r="D276" s="176"/>
      <c r="H276" s="175"/>
      <c r="N276" s="176"/>
      <c r="O276" s="176"/>
    </row>
    <row r="277" spans="2:15" ht="15.75" customHeight="1" x14ac:dyDescent="0.25">
      <c r="B277" s="175"/>
      <c r="D277" s="176"/>
      <c r="H277" s="175"/>
      <c r="N277" s="176"/>
      <c r="O277" s="176"/>
    </row>
    <row r="278" spans="2:15" ht="15.75" customHeight="1" x14ac:dyDescent="0.25">
      <c r="B278" s="175"/>
      <c r="D278" s="176"/>
      <c r="H278" s="175"/>
      <c r="N278" s="176"/>
      <c r="O278" s="176"/>
    </row>
    <row r="279" spans="2:15" ht="15.75" customHeight="1" x14ac:dyDescent="0.25">
      <c r="B279" s="175"/>
      <c r="D279" s="176"/>
      <c r="H279" s="175"/>
      <c r="N279" s="176"/>
      <c r="O279" s="176"/>
    </row>
    <row r="280" spans="2:15" ht="15.75" customHeight="1" x14ac:dyDescent="0.25">
      <c r="B280" s="175"/>
      <c r="D280" s="176"/>
      <c r="H280" s="175"/>
      <c r="N280" s="176"/>
      <c r="O280" s="176"/>
    </row>
    <row r="281" spans="2:15" ht="15.75" customHeight="1" x14ac:dyDescent="0.25">
      <c r="B281" s="175"/>
      <c r="D281" s="176"/>
      <c r="H281" s="175"/>
      <c r="N281" s="176"/>
      <c r="O281" s="176"/>
    </row>
    <row r="282" spans="2:15" ht="15.75" customHeight="1" x14ac:dyDescent="0.25">
      <c r="B282" s="175"/>
      <c r="D282" s="176"/>
      <c r="H282" s="175"/>
      <c r="N282" s="176"/>
      <c r="O282" s="176"/>
    </row>
    <row r="283" spans="2:15" ht="15.75" customHeight="1" x14ac:dyDescent="0.25">
      <c r="B283" s="175"/>
      <c r="D283" s="176"/>
      <c r="H283" s="175"/>
      <c r="N283" s="176"/>
      <c r="O283" s="176"/>
    </row>
    <row r="284" spans="2:15" ht="15.75" customHeight="1" x14ac:dyDescent="0.25">
      <c r="B284" s="175"/>
      <c r="D284" s="176"/>
      <c r="H284" s="175"/>
      <c r="N284" s="176"/>
      <c r="O284" s="176"/>
    </row>
    <row r="285" spans="2:15" ht="15.75" customHeight="1" x14ac:dyDescent="0.25">
      <c r="B285" s="175"/>
      <c r="D285" s="176"/>
      <c r="H285" s="175"/>
      <c r="N285" s="176"/>
      <c r="O285" s="176"/>
    </row>
    <row r="286" spans="2:15" ht="15.75" customHeight="1" x14ac:dyDescent="0.25">
      <c r="B286" s="175"/>
      <c r="D286" s="176"/>
      <c r="H286" s="175"/>
      <c r="N286" s="176"/>
      <c r="O286" s="176"/>
    </row>
    <row r="287" spans="2:15" ht="15.75" customHeight="1" x14ac:dyDescent="0.25">
      <c r="B287" s="175"/>
      <c r="D287" s="176"/>
      <c r="H287" s="175"/>
      <c r="N287" s="176"/>
      <c r="O287" s="176"/>
    </row>
    <row r="288" spans="2:15" ht="15.75" customHeight="1" x14ac:dyDescent="0.25">
      <c r="B288" s="175"/>
      <c r="D288" s="176"/>
      <c r="H288" s="175"/>
      <c r="N288" s="176"/>
      <c r="O288" s="176"/>
    </row>
    <row r="289" spans="2:15" ht="15.75" customHeight="1" x14ac:dyDescent="0.25">
      <c r="B289" s="175"/>
      <c r="D289" s="176"/>
      <c r="H289" s="175"/>
      <c r="N289" s="176"/>
      <c r="O289" s="176"/>
    </row>
    <row r="290" spans="2:15" ht="15.75" customHeight="1" x14ac:dyDescent="0.25">
      <c r="B290" s="175"/>
      <c r="D290" s="176"/>
      <c r="H290" s="175"/>
      <c r="N290" s="176"/>
      <c r="O290" s="176"/>
    </row>
    <row r="291" spans="2:15" ht="15.75" customHeight="1" x14ac:dyDescent="0.25">
      <c r="B291" s="175"/>
      <c r="D291" s="176"/>
      <c r="H291" s="175"/>
      <c r="N291" s="176"/>
      <c r="O291" s="176"/>
    </row>
    <row r="292" spans="2:15" ht="15.75" customHeight="1" x14ac:dyDescent="0.25">
      <c r="B292" s="175"/>
      <c r="D292" s="176"/>
      <c r="H292" s="175"/>
      <c r="N292" s="176"/>
      <c r="O292" s="176"/>
    </row>
    <row r="293" spans="2:15" ht="15.75" customHeight="1" x14ac:dyDescent="0.25">
      <c r="B293" s="175"/>
      <c r="D293" s="176"/>
      <c r="H293" s="175"/>
      <c r="N293" s="176"/>
      <c r="O293" s="176"/>
    </row>
    <row r="294" spans="2:15" ht="15.75" customHeight="1" x14ac:dyDescent="0.25">
      <c r="B294" s="175"/>
      <c r="D294" s="176"/>
      <c r="H294" s="175"/>
      <c r="N294" s="176"/>
      <c r="O294" s="176"/>
    </row>
    <row r="295" spans="2:15" ht="15.75" customHeight="1" x14ac:dyDescent="0.25">
      <c r="B295" s="175"/>
      <c r="D295" s="176"/>
      <c r="H295" s="175"/>
      <c r="N295" s="176"/>
      <c r="O295" s="176"/>
    </row>
    <row r="296" spans="2:15" ht="15.75" customHeight="1" x14ac:dyDescent="0.25">
      <c r="B296" s="175"/>
      <c r="D296" s="176"/>
      <c r="H296" s="175"/>
      <c r="N296" s="176"/>
      <c r="O296" s="176"/>
    </row>
    <row r="297" spans="2:15" ht="15.75" customHeight="1" x14ac:dyDescent="0.25">
      <c r="B297" s="175"/>
      <c r="D297" s="176"/>
      <c r="H297" s="175"/>
      <c r="N297" s="176"/>
      <c r="O297" s="176"/>
    </row>
    <row r="298" spans="2:15" ht="15.75" customHeight="1" x14ac:dyDescent="0.25">
      <c r="B298" s="175"/>
      <c r="D298" s="176"/>
      <c r="H298" s="175"/>
      <c r="N298" s="176"/>
      <c r="O298" s="176"/>
    </row>
    <row r="299" spans="2:15" ht="15.75" customHeight="1" x14ac:dyDescent="0.25">
      <c r="B299" s="175"/>
      <c r="D299" s="176"/>
      <c r="H299" s="175"/>
      <c r="N299" s="176"/>
      <c r="O299" s="176"/>
    </row>
    <row r="300" spans="2:15" ht="15.75" customHeight="1" x14ac:dyDescent="0.25">
      <c r="B300" s="175"/>
      <c r="D300" s="176"/>
      <c r="H300" s="175"/>
      <c r="N300" s="176"/>
      <c r="O300" s="176"/>
    </row>
    <row r="301" spans="2:15" ht="15.75" customHeight="1" x14ac:dyDescent="0.25">
      <c r="B301" s="175"/>
      <c r="D301" s="176"/>
      <c r="H301" s="175"/>
      <c r="N301" s="176"/>
      <c r="O301" s="176"/>
    </row>
    <row r="302" spans="2:15" ht="15.75" customHeight="1" x14ac:dyDescent="0.25">
      <c r="B302" s="175"/>
      <c r="D302" s="176"/>
      <c r="H302" s="175"/>
      <c r="N302" s="176"/>
      <c r="O302" s="176"/>
    </row>
    <row r="303" spans="2:15" ht="15.75" customHeight="1" x14ac:dyDescent="0.25">
      <c r="B303" s="175"/>
      <c r="D303" s="176"/>
      <c r="H303" s="175"/>
      <c r="N303" s="176"/>
      <c r="O303" s="176"/>
    </row>
    <row r="304" spans="2:15" ht="15.75" customHeight="1" x14ac:dyDescent="0.25">
      <c r="B304" s="175"/>
      <c r="D304" s="176"/>
      <c r="H304" s="175"/>
      <c r="N304" s="176"/>
      <c r="O304" s="176"/>
    </row>
    <row r="305" spans="2:15" ht="15.75" customHeight="1" x14ac:dyDescent="0.25">
      <c r="B305" s="175"/>
      <c r="D305" s="176"/>
      <c r="H305" s="175"/>
      <c r="N305" s="176"/>
      <c r="O305" s="176"/>
    </row>
    <row r="306" spans="2:15" ht="15.75" customHeight="1" x14ac:dyDescent="0.25">
      <c r="B306" s="175"/>
      <c r="D306" s="176"/>
      <c r="H306" s="175"/>
      <c r="N306" s="176"/>
      <c r="O306" s="176"/>
    </row>
    <row r="307" spans="2:15" ht="15.75" customHeight="1" x14ac:dyDescent="0.25">
      <c r="B307" s="175"/>
      <c r="D307" s="176"/>
      <c r="H307" s="175"/>
      <c r="N307" s="176"/>
      <c r="O307" s="176"/>
    </row>
    <row r="308" spans="2:15" ht="15.75" customHeight="1" x14ac:dyDescent="0.25">
      <c r="B308" s="175"/>
      <c r="D308" s="176"/>
      <c r="H308" s="175"/>
      <c r="N308" s="176"/>
      <c r="O308" s="176"/>
    </row>
    <row r="309" spans="2:15" ht="15.75" customHeight="1" x14ac:dyDescent="0.25">
      <c r="B309" s="175"/>
      <c r="D309" s="176"/>
      <c r="H309" s="175"/>
      <c r="N309" s="176"/>
      <c r="O309" s="176"/>
    </row>
    <row r="310" spans="2:15" ht="15.75" customHeight="1" x14ac:dyDescent="0.25">
      <c r="B310" s="175"/>
      <c r="D310" s="176"/>
      <c r="H310" s="175"/>
      <c r="N310" s="176"/>
      <c r="O310" s="176"/>
    </row>
    <row r="311" spans="2:15" ht="15.75" customHeight="1" x14ac:dyDescent="0.25">
      <c r="B311" s="175"/>
      <c r="D311" s="176"/>
      <c r="H311" s="175"/>
      <c r="N311" s="176"/>
      <c r="O311" s="176"/>
    </row>
    <row r="312" spans="2:15" ht="15.75" customHeight="1" x14ac:dyDescent="0.25">
      <c r="B312" s="175"/>
      <c r="D312" s="176"/>
      <c r="H312" s="175"/>
      <c r="N312" s="176"/>
      <c r="O312" s="176"/>
    </row>
    <row r="313" spans="2:15" ht="15.75" customHeight="1" x14ac:dyDescent="0.25">
      <c r="B313" s="175"/>
      <c r="D313" s="176"/>
      <c r="H313" s="175"/>
      <c r="N313" s="176"/>
      <c r="O313" s="176"/>
    </row>
    <row r="314" spans="2:15" ht="15.75" customHeight="1" x14ac:dyDescent="0.25">
      <c r="B314" s="175"/>
      <c r="D314" s="176"/>
      <c r="H314" s="175"/>
      <c r="N314" s="176"/>
      <c r="O314" s="176"/>
    </row>
    <row r="315" spans="2:15" ht="15.75" customHeight="1" x14ac:dyDescent="0.25">
      <c r="B315" s="175"/>
      <c r="D315" s="176"/>
      <c r="H315" s="175"/>
      <c r="N315" s="176"/>
      <c r="O315" s="176"/>
    </row>
    <row r="316" spans="2:15" ht="15.75" customHeight="1" x14ac:dyDescent="0.25">
      <c r="B316" s="175"/>
      <c r="D316" s="176"/>
      <c r="H316" s="175"/>
      <c r="N316" s="176"/>
      <c r="O316" s="176"/>
    </row>
    <row r="317" spans="2:15" ht="15.75" customHeight="1" x14ac:dyDescent="0.25">
      <c r="B317" s="175"/>
      <c r="D317" s="176"/>
      <c r="H317" s="175"/>
      <c r="N317" s="176"/>
      <c r="O317" s="176"/>
    </row>
    <row r="318" spans="2:15" ht="15.75" customHeight="1" x14ac:dyDescent="0.25">
      <c r="B318" s="175"/>
      <c r="D318" s="176"/>
      <c r="H318" s="175"/>
      <c r="N318" s="176"/>
      <c r="O318" s="176"/>
    </row>
    <row r="319" spans="2:15" ht="15.75" customHeight="1" x14ac:dyDescent="0.25">
      <c r="B319" s="175"/>
      <c r="D319" s="176"/>
      <c r="H319" s="175"/>
      <c r="N319" s="176"/>
      <c r="O319" s="176"/>
    </row>
    <row r="320" spans="2:15" ht="15.75" customHeight="1" x14ac:dyDescent="0.25">
      <c r="B320" s="175"/>
      <c r="D320" s="176"/>
      <c r="H320" s="175"/>
      <c r="N320" s="176"/>
      <c r="O320" s="176"/>
    </row>
    <row r="321" spans="2:15" ht="15.75" customHeight="1" x14ac:dyDescent="0.25">
      <c r="B321" s="175"/>
      <c r="D321" s="176"/>
      <c r="H321" s="175"/>
      <c r="N321" s="176"/>
      <c r="O321" s="176"/>
    </row>
    <row r="322" spans="2:15" ht="15.75" customHeight="1" x14ac:dyDescent="0.25">
      <c r="B322" s="175"/>
      <c r="D322" s="176"/>
      <c r="H322" s="175"/>
      <c r="N322" s="176"/>
      <c r="O322" s="176"/>
    </row>
    <row r="323" spans="2:15" ht="15.75" customHeight="1" x14ac:dyDescent="0.25">
      <c r="B323" s="175"/>
      <c r="D323" s="176"/>
      <c r="H323" s="175"/>
      <c r="N323" s="176"/>
      <c r="O323" s="176"/>
    </row>
    <row r="324" spans="2:15" ht="15.75" customHeight="1" x14ac:dyDescent="0.25">
      <c r="B324" s="175"/>
      <c r="D324" s="176"/>
      <c r="H324" s="175"/>
      <c r="N324" s="176"/>
      <c r="O324" s="176"/>
    </row>
    <row r="325" spans="2:15" ht="15.75" customHeight="1" x14ac:dyDescent="0.25">
      <c r="B325" s="175"/>
      <c r="D325" s="176"/>
      <c r="H325" s="175"/>
      <c r="N325" s="176"/>
      <c r="O325" s="176"/>
    </row>
    <row r="326" spans="2:15" ht="15.75" customHeight="1" x14ac:dyDescent="0.25">
      <c r="B326" s="175"/>
      <c r="D326" s="176"/>
      <c r="H326" s="175"/>
      <c r="N326" s="176"/>
      <c r="O326" s="176"/>
    </row>
    <row r="327" spans="2:15" ht="15.75" customHeight="1" x14ac:dyDescent="0.25">
      <c r="B327" s="175"/>
      <c r="D327" s="176"/>
      <c r="H327" s="175"/>
      <c r="N327" s="176"/>
      <c r="O327" s="176"/>
    </row>
    <row r="328" spans="2:15" ht="15.75" customHeight="1" x14ac:dyDescent="0.25">
      <c r="B328" s="175"/>
      <c r="D328" s="176"/>
      <c r="H328" s="175"/>
      <c r="N328" s="176"/>
      <c r="O328" s="176"/>
    </row>
    <row r="329" spans="2:15" ht="15.75" customHeight="1" x14ac:dyDescent="0.25">
      <c r="B329" s="175"/>
      <c r="D329" s="176"/>
      <c r="H329" s="175"/>
      <c r="N329" s="176"/>
      <c r="O329" s="176"/>
    </row>
    <row r="330" spans="2:15" ht="15.75" customHeight="1" x14ac:dyDescent="0.25">
      <c r="B330" s="175"/>
      <c r="D330" s="176"/>
      <c r="H330" s="175"/>
      <c r="N330" s="176"/>
      <c r="O330" s="176"/>
    </row>
    <row r="331" spans="2:15" ht="15.75" customHeight="1" x14ac:dyDescent="0.25">
      <c r="B331" s="175"/>
      <c r="D331" s="176"/>
      <c r="H331" s="175"/>
      <c r="N331" s="176"/>
      <c r="O331" s="176"/>
    </row>
    <row r="332" spans="2:15" ht="15.75" customHeight="1" x14ac:dyDescent="0.25">
      <c r="B332" s="175"/>
      <c r="D332" s="176"/>
      <c r="H332" s="175"/>
      <c r="N332" s="176"/>
      <c r="O332" s="176"/>
    </row>
    <row r="333" spans="2:15" ht="15.75" customHeight="1" x14ac:dyDescent="0.25">
      <c r="B333" s="175"/>
      <c r="D333" s="176"/>
      <c r="H333" s="175"/>
      <c r="N333" s="176"/>
      <c r="O333" s="176"/>
    </row>
    <row r="334" spans="2:15" ht="15.75" customHeight="1" x14ac:dyDescent="0.25">
      <c r="B334" s="175"/>
      <c r="D334" s="176"/>
      <c r="H334" s="175"/>
      <c r="N334" s="176"/>
      <c r="O334" s="176"/>
    </row>
    <row r="335" spans="2:15" ht="15.75" customHeight="1" x14ac:dyDescent="0.25">
      <c r="B335" s="175"/>
      <c r="D335" s="176"/>
      <c r="H335" s="175"/>
      <c r="N335" s="176"/>
      <c r="O335" s="176"/>
    </row>
    <row r="336" spans="2:15" ht="15.75" customHeight="1" x14ac:dyDescent="0.25">
      <c r="B336" s="175"/>
      <c r="D336" s="176"/>
      <c r="H336" s="175"/>
      <c r="N336" s="176"/>
      <c r="O336" s="176"/>
    </row>
    <row r="337" spans="2:15" ht="15.75" customHeight="1" x14ac:dyDescent="0.25">
      <c r="B337" s="175"/>
      <c r="D337" s="176"/>
      <c r="H337" s="175"/>
      <c r="N337" s="176"/>
      <c r="O337" s="176"/>
    </row>
    <row r="338" spans="2:15" ht="15.75" customHeight="1" x14ac:dyDescent="0.25">
      <c r="B338" s="175"/>
      <c r="D338" s="176"/>
      <c r="H338" s="175"/>
      <c r="N338" s="176"/>
      <c r="O338" s="176"/>
    </row>
    <row r="339" spans="2:15" ht="15.75" customHeight="1" x14ac:dyDescent="0.25">
      <c r="B339" s="175"/>
      <c r="D339" s="176"/>
      <c r="H339" s="175"/>
      <c r="N339" s="176"/>
      <c r="O339" s="176"/>
    </row>
    <row r="340" spans="2:15" ht="15.75" customHeight="1" x14ac:dyDescent="0.25">
      <c r="B340" s="175"/>
      <c r="D340" s="176"/>
      <c r="H340" s="175"/>
      <c r="N340" s="176"/>
      <c r="O340" s="176"/>
    </row>
    <row r="341" spans="2:15" ht="15.75" customHeight="1" x14ac:dyDescent="0.25">
      <c r="B341" s="175"/>
      <c r="D341" s="176"/>
      <c r="H341" s="175"/>
      <c r="N341" s="176"/>
      <c r="O341" s="176"/>
    </row>
    <row r="342" spans="2:15" ht="15.75" customHeight="1" x14ac:dyDescent="0.25">
      <c r="B342" s="175"/>
      <c r="D342" s="176"/>
      <c r="H342" s="175"/>
      <c r="N342" s="176"/>
      <c r="O342" s="176"/>
    </row>
    <row r="343" spans="2:15" ht="15.75" customHeight="1" x14ac:dyDescent="0.25">
      <c r="B343" s="175"/>
      <c r="D343" s="176"/>
      <c r="H343" s="175"/>
      <c r="N343" s="176"/>
      <c r="O343" s="176"/>
    </row>
    <row r="344" spans="2:15" ht="15.75" customHeight="1" x14ac:dyDescent="0.25">
      <c r="B344" s="175"/>
      <c r="D344" s="176"/>
      <c r="H344" s="175"/>
      <c r="N344" s="176"/>
      <c r="O344" s="176"/>
    </row>
    <row r="345" spans="2:15" ht="15.75" customHeight="1" x14ac:dyDescent="0.25">
      <c r="B345" s="175"/>
      <c r="D345" s="176"/>
      <c r="H345" s="175"/>
      <c r="N345" s="176"/>
      <c r="O345" s="176"/>
    </row>
    <row r="346" spans="2:15" ht="15.75" customHeight="1" x14ac:dyDescent="0.25">
      <c r="B346" s="175"/>
      <c r="D346" s="176"/>
      <c r="H346" s="175"/>
      <c r="N346" s="176"/>
      <c r="O346" s="176"/>
    </row>
    <row r="347" spans="2:15" ht="15.75" customHeight="1" x14ac:dyDescent="0.25">
      <c r="B347" s="175"/>
      <c r="D347" s="176"/>
      <c r="H347" s="175"/>
      <c r="N347" s="176"/>
      <c r="O347" s="176"/>
    </row>
    <row r="348" spans="2:15" ht="15.75" customHeight="1" x14ac:dyDescent="0.25">
      <c r="B348" s="175"/>
      <c r="D348" s="176"/>
      <c r="H348" s="175"/>
      <c r="N348" s="176"/>
      <c r="O348" s="176"/>
    </row>
    <row r="349" spans="2:15" ht="15.75" customHeight="1" x14ac:dyDescent="0.25">
      <c r="B349" s="175"/>
      <c r="D349" s="176"/>
      <c r="H349" s="175"/>
      <c r="N349" s="176"/>
      <c r="O349" s="176"/>
    </row>
    <row r="350" spans="2:15" ht="15.75" customHeight="1" x14ac:dyDescent="0.25">
      <c r="B350" s="175"/>
      <c r="D350" s="176"/>
      <c r="H350" s="175"/>
      <c r="N350" s="176"/>
      <c r="O350" s="176"/>
    </row>
    <row r="351" spans="2:15" ht="15.75" customHeight="1" x14ac:dyDescent="0.25">
      <c r="B351" s="175"/>
      <c r="D351" s="176"/>
      <c r="H351" s="175"/>
      <c r="N351" s="176"/>
      <c r="O351" s="176"/>
    </row>
    <row r="352" spans="2:15" ht="15.75" customHeight="1" x14ac:dyDescent="0.25">
      <c r="B352" s="175"/>
      <c r="D352" s="176"/>
      <c r="H352" s="175"/>
      <c r="N352" s="176"/>
      <c r="O352" s="176"/>
    </row>
    <row r="353" spans="2:15" ht="15.75" customHeight="1" x14ac:dyDescent="0.25">
      <c r="B353" s="175"/>
      <c r="D353" s="176"/>
      <c r="H353" s="175"/>
      <c r="N353" s="176"/>
      <c r="O353" s="176"/>
    </row>
    <row r="354" spans="2:15" ht="15.75" customHeight="1" x14ac:dyDescent="0.25">
      <c r="B354" s="175"/>
      <c r="D354" s="176"/>
      <c r="H354" s="175"/>
      <c r="N354" s="176"/>
      <c r="O354" s="176"/>
    </row>
    <row r="355" spans="2:15" ht="15.75" customHeight="1" x14ac:dyDescent="0.25">
      <c r="B355" s="175"/>
      <c r="D355" s="176"/>
      <c r="H355" s="175"/>
      <c r="N355" s="176"/>
      <c r="O355" s="176"/>
    </row>
    <row r="356" spans="2:15" ht="15.75" customHeight="1" x14ac:dyDescent="0.25">
      <c r="B356" s="175"/>
      <c r="D356" s="176"/>
      <c r="H356" s="175"/>
      <c r="N356" s="176"/>
      <c r="O356" s="176"/>
    </row>
    <row r="357" spans="2:15" ht="15.75" customHeight="1" x14ac:dyDescent="0.25">
      <c r="B357" s="175"/>
      <c r="D357" s="176"/>
      <c r="H357" s="175"/>
      <c r="N357" s="176"/>
      <c r="O357" s="176"/>
    </row>
    <row r="358" spans="2:15" ht="15.75" customHeight="1" x14ac:dyDescent="0.25">
      <c r="B358" s="175"/>
      <c r="D358" s="176"/>
      <c r="H358" s="175"/>
      <c r="N358" s="176"/>
      <c r="O358" s="176"/>
    </row>
    <row r="359" spans="2:15" ht="15.75" customHeight="1" x14ac:dyDescent="0.25">
      <c r="B359" s="175"/>
      <c r="D359" s="176"/>
      <c r="H359" s="175"/>
      <c r="N359" s="176"/>
      <c r="O359" s="176"/>
    </row>
    <row r="360" spans="2:15" ht="15.75" customHeight="1" x14ac:dyDescent="0.25">
      <c r="B360" s="175"/>
      <c r="D360" s="176"/>
      <c r="H360" s="175"/>
      <c r="N360" s="176"/>
      <c r="O360" s="176"/>
    </row>
    <row r="361" spans="2:15" ht="15.75" customHeight="1" x14ac:dyDescent="0.25">
      <c r="B361" s="175"/>
      <c r="D361" s="176"/>
      <c r="H361" s="175"/>
      <c r="N361" s="176"/>
      <c r="O361" s="176"/>
    </row>
    <row r="362" spans="2:15" ht="15.75" customHeight="1" x14ac:dyDescent="0.25">
      <c r="B362" s="175"/>
      <c r="D362" s="176"/>
      <c r="H362" s="175"/>
      <c r="N362" s="176"/>
      <c r="O362" s="176"/>
    </row>
    <row r="363" spans="2:15" ht="15.75" customHeight="1" x14ac:dyDescent="0.25">
      <c r="B363" s="175"/>
      <c r="D363" s="176"/>
      <c r="H363" s="175"/>
      <c r="N363" s="176"/>
      <c r="O363" s="176"/>
    </row>
    <row r="364" spans="2:15" ht="15.75" customHeight="1" x14ac:dyDescent="0.25">
      <c r="B364" s="175"/>
      <c r="D364" s="176"/>
      <c r="H364" s="175"/>
      <c r="N364" s="176"/>
      <c r="O364" s="176"/>
    </row>
    <row r="365" spans="2:15" ht="15.75" customHeight="1" x14ac:dyDescent="0.25">
      <c r="B365" s="175"/>
      <c r="D365" s="176"/>
      <c r="H365" s="175"/>
      <c r="N365" s="176"/>
      <c r="O365" s="176"/>
    </row>
    <row r="366" spans="2:15" ht="15.75" customHeight="1" x14ac:dyDescent="0.25">
      <c r="B366" s="175"/>
      <c r="D366" s="176"/>
      <c r="H366" s="175"/>
      <c r="N366" s="176"/>
      <c r="O366" s="176"/>
    </row>
    <row r="367" spans="2:15" ht="15.75" customHeight="1" x14ac:dyDescent="0.25">
      <c r="B367" s="175"/>
      <c r="D367" s="176"/>
      <c r="H367" s="175"/>
      <c r="N367" s="176"/>
      <c r="O367" s="176"/>
    </row>
    <row r="368" spans="2:15" ht="15.75" customHeight="1" x14ac:dyDescent="0.25">
      <c r="B368" s="175"/>
      <c r="D368" s="176"/>
      <c r="H368" s="175"/>
      <c r="N368" s="176"/>
      <c r="O368" s="176"/>
    </row>
    <row r="369" spans="2:15" ht="15.75" customHeight="1" x14ac:dyDescent="0.25">
      <c r="B369" s="175"/>
      <c r="D369" s="176"/>
      <c r="H369" s="175"/>
      <c r="N369" s="176"/>
      <c r="O369" s="176"/>
    </row>
    <row r="370" spans="2:15" ht="15.75" customHeight="1" x14ac:dyDescent="0.25">
      <c r="B370" s="175"/>
      <c r="D370" s="176"/>
      <c r="H370" s="175"/>
      <c r="N370" s="176"/>
      <c r="O370" s="176"/>
    </row>
    <row r="371" spans="2:15" ht="15.75" customHeight="1" x14ac:dyDescent="0.25">
      <c r="B371" s="175"/>
      <c r="D371" s="176"/>
      <c r="H371" s="175"/>
      <c r="N371" s="176"/>
      <c r="O371" s="176"/>
    </row>
    <row r="372" spans="2:15" ht="15.75" customHeight="1" x14ac:dyDescent="0.25">
      <c r="B372" s="175"/>
      <c r="D372" s="176"/>
      <c r="H372" s="175"/>
      <c r="N372" s="176"/>
      <c r="O372" s="176"/>
    </row>
    <row r="373" spans="2:15" ht="15.75" customHeight="1" x14ac:dyDescent="0.25">
      <c r="B373" s="175"/>
      <c r="D373" s="176"/>
      <c r="H373" s="175"/>
      <c r="N373" s="176"/>
      <c r="O373" s="176"/>
    </row>
    <row r="374" spans="2:15" ht="15.75" customHeight="1" x14ac:dyDescent="0.25">
      <c r="B374" s="175"/>
      <c r="D374" s="176"/>
      <c r="H374" s="175"/>
      <c r="N374" s="176"/>
      <c r="O374" s="176"/>
    </row>
    <row r="375" spans="2:15" ht="15.75" customHeight="1" x14ac:dyDescent="0.25">
      <c r="B375" s="175"/>
      <c r="D375" s="176"/>
      <c r="H375" s="175"/>
      <c r="N375" s="176"/>
      <c r="O375" s="176"/>
    </row>
    <row r="376" spans="2:15" ht="15.75" customHeight="1" x14ac:dyDescent="0.25">
      <c r="B376" s="175"/>
      <c r="D376" s="176"/>
      <c r="H376" s="175"/>
      <c r="N376" s="176"/>
      <c r="O376" s="176"/>
    </row>
    <row r="377" spans="2:15" ht="15.75" customHeight="1" x14ac:dyDescent="0.25">
      <c r="B377" s="175"/>
      <c r="D377" s="176"/>
      <c r="H377" s="175"/>
      <c r="N377" s="176"/>
      <c r="O377" s="176"/>
    </row>
    <row r="378" spans="2:15" ht="15.75" customHeight="1" x14ac:dyDescent="0.25">
      <c r="B378" s="175"/>
      <c r="D378" s="176"/>
      <c r="H378" s="175"/>
      <c r="N378" s="176"/>
      <c r="O378" s="176"/>
    </row>
    <row r="379" spans="2:15" ht="15.75" customHeight="1" x14ac:dyDescent="0.25">
      <c r="B379" s="175"/>
      <c r="D379" s="176"/>
      <c r="H379" s="175"/>
      <c r="N379" s="176"/>
      <c r="O379" s="176"/>
    </row>
    <row r="380" spans="2:15" ht="15.75" customHeight="1" x14ac:dyDescent="0.25">
      <c r="B380" s="175"/>
      <c r="D380" s="176"/>
      <c r="H380" s="175"/>
      <c r="N380" s="176"/>
      <c r="O380" s="176"/>
    </row>
    <row r="381" spans="2:15" ht="15.75" customHeight="1" x14ac:dyDescent="0.25">
      <c r="B381" s="175"/>
      <c r="D381" s="176"/>
      <c r="H381" s="175"/>
      <c r="N381" s="176"/>
      <c r="O381" s="176"/>
    </row>
    <row r="382" spans="2:15" ht="15.75" customHeight="1" x14ac:dyDescent="0.25">
      <c r="B382" s="175"/>
      <c r="D382" s="176"/>
      <c r="H382" s="175"/>
      <c r="N382" s="176"/>
      <c r="O382" s="176"/>
    </row>
    <row r="383" spans="2:15" ht="15.75" customHeight="1" x14ac:dyDescent="0.25">
      <c r="B383" s="175"/>
      <c r="D383" s="176"/>
      <c r="H383" s="175"/>
      <c r="N383" s="176"/>
      <c r="O383" s="176"/>
    </row>
    <row r="384" spans="2:15" ht="15.75" customHeight="1" x14ac:dyDescent="0.25">
      <c r="B384" s="175"/>
      <c r="D384" s="176"/>
      <c r="H384" s="175"/>
      <c r="N384" s="176"/>
      <c r="O384" s="176"/>
    </row>
    <row r="385" spans="2:15" ht="15.75" customHeight="1" x14ac:dyDescent="0.25">
      <c r="B385" s="175"/>
      <c r="D385" s="176"/>
      <c r="H385" s="175"/>
      <c r="N385" s="176"/>
      <c r="O385" s="176"/>
    </row>
    <row r="386" spans="2:15" ht="15.75" customHeight="1" x14ac:dyDescent="0.25">
      <c r="B386" s="175"/>
      <c r="D386" s="176"/>
      <c r="H386" s="175"/>
      <c r="N386" s="176"/>
      <c r="O386" s="176"/>
    </row>
    <row r="387" spans="2:15" ht="15.75" customHeight="1" x14ac:dyDescent="0.25">
      <c r="B387" s="175"/>
      <c r="D387" s="176"/>
      <c r="H387" s="175"/>
      <c r="N387" s="176"/>
      <c r="O387" s="176"/>
    </row>
    <row r="388" spans="2:15" ht="15.75" customHeight="1" x14ac:dyDescent="0.25">
      <c r="B388" s="175"/>
      <c r="D388" s="176"/>
      <c r="H388" s="175"/>
      <c r="N388" s="176"/>
      <c r="O388" s="176"/>
    </row>
    <row r="389" spans="2:15" ht="15.75" customHeight="1" x14ac:dyDescent="0.25">
      <c r="B389" s="175"/>
      <c r="D389" s="176"/>
      <c r="H389" s="175"/>
      <c r="N389" s="176"/>
      <c r="O389" s="176"/>
    </row>
    <row r="390" spans="2:15" ht="15.75" customHeight="1" x14ac:dyDescent="0.25">
      <c r="B390" s="175"/>
      <c r="D390" s="176"/>
      <c r="H390" s="175"/>
      <c r="N390" s="176"/>
      <c r="O390" s="176"/>
    </row>
    <row r="391" spans="2:15" ht="15.75" customHeight="1" x14ac:dyDescent="0.25">
      <c r="B391" s="175"/>
      <c r="D391" s="176"/>
      <c r="H391" s="175"/>
      <c r="N391" s="176"/>
      <c r="O391" s="176"/>
    </row>
    <row r="392" spans="2:15" ht="15.75" customHeight="1" x14ac:dyDescent="0.25">
      <c r="B392" s="175"/>
      <c r="D392" s="176"/>
      <c r="H392" s="175"/>
      <c r="N392" s="176"/>
      <c r="O392" s="176"/>
    </row>
    <row r="393" spans="2:15" ht="15.75" customHeight="1" x14ac:dyDescent="0.25">
      <c r="B393" s="175"/>
      <c r="D393" s="176"/>
      <c r="H393" s="175"/>
      <c r="N393" s="176"/>
      <c r="O393" s="176"/>
    </row>
    <row r="394" spans="2:15" ht="15.75" customHeight="1" x14ac:dyDescent="0.25">
      <c r="B394" s="175"/>
      <c r="D394" s="176"/>
      <c r="H394" s="175"/>
      <c r="N394" s="176"/>
      <c r="O394" s="176"/>
    </row>
    <row r="395" spans="2:15" ht="15.75" customHeight="1" x14ac:dyDescent="0.25">
      <c r="B395" s="175"/>
      <c r="D395" s="176"/>
      <c r="H395" s="175"/>
      <c r="N395" s="176"/>
      <c r="O395" s="176"/>
    </row>
    <row r="396" spans="2:15" ht="15.75" customHeight="1" x14ac:dyDescent="0.25">
      <c r="B396" s="175"/>
      <c r="D396" s="176"/>
      <c r="H396" s="175"/>
      <c r="N396" s="176"/>
      <c r="O396" s="176"/>
    </row>
    <row r="397" spans="2:15" ht="15.75" customHeight="1" x14ac:dyDescent="0.25">
      <c r="B397" s="175"/>
      <c r="D397" s="176"/>
      <c r="H397" s="175"/>
      <c r="N397" s="176"/>
      <c r="O397" s="176"/>
    </row>
    <row r="398" spans="2:15" ht="15.75" customHeight="1" x14ac:dyDescent="0.25">
      <c r="B398" s="175"/>
      <c r="D398" s="176"/>
      <c r="H398" s="175"/>
      <c r="N398" s="176"/>
      <c r="O398" s="176"/>
    </row>
    <row r="399" spans="2:15" ht="15.75" customHeight="1" x14ac:dyDescent="0.25">
      <c r="B399" s="175"/>
      <c r="D399" s="176"/>
      <c r="H399" s="175"/>
      <c r="N399" s="176"/>
      <c r="O399" s="176"/>
    </row>
    <row r="400" spans="2:15" ht="15.75" customHeight="1" x14ac:dyDescent="0.25">
      <c r="B400" s="175"/>
      <c r="D400" s="176"/>
      <c r="H400" s="175"/>
      <c r="N400" s="176"/>
      <c r="O400" s="176"/>
    </row>
    <row r="401" spans="2:15" ht="15.75" customHeight="1" x14ac:dyDescent="0.25">
      <c r="B401" s="175"/>
      <c r="D401" s="176"/>
      <c r="H401" s="175"/>
      <c r="N401" s="176"/>
      <c r="O401" s="176"/>
    </row>
    <row r="402" spans="2:15" ht="15.75" customHeight="1" x14ac:dyDescent="0.25">
      <c r="B402" s="175"/>
      <c r="D402" s="176"/>
      <c r="H402" s="175"/>
      <c r="N402" s="176"/>
      <c r="O402" s="176"/>
    </row>
    <row r="403" spans="2:15" ht="15.75" customHeight="1" x14ac:dyDescent="0.25">
      <c r="B403" s="175"/>
      <c r="D403" s="176"/>
      <c r="H403" s="175"/>
      <c r="N403" s="176"/>
      <c r="O403" s="176"/>
    </row>
    <row r="404" spans="2:15" ht="15.75" customHeight="1" x14ac:dyDescent="0.25">
      <c r="B404" s="175"/>
      <c r="D404" s="176"/>
      <c r="H404" s="175"/>
      <c r="N404" s="176"/>
      <c r="O404" s="176"/>
    </row>
    <row r="405" spans="2:15" ht="15.75" customHeight="1" x14ac:dyDescent="0.25">
      <c r="B405" s="175"/>
      <c r="D405" s="176"/>
      <c r="H405" s="175"/>
      <c r="N405" s="176"/>
      <c r="O405" s="176"/>
    </row>
    <row r="406" spans="2:15" ht="15.75" customHeight="1" x14ac:dyDescent="0.25">
      <c r="B406" s="175"/>
      <c r="D406" s="176"/>
      <c r="H406" s="175"/>
      <c r="N406" s="176"/>
      <c r="O406" s="176"/>
    </row>
    <row r="407" spans="2:15" ht="15.75" customHeight="1" x14ac:dyDescent="0.25">
      <c r="B407" s="175"/>
      <c r="D407" s="176"/>
      <c r="H407" s="175"/>
      <c r="N407" s="176"/>
      <c r="O407" s="176"/>
    </row>
    <row r="408" spans="2:15" ht="15.75" customHeight="1" x14ac:dyDescent="0.25">
      <c r="B408" s="175"/>
      <c r="D408" s="176"/>
      <c r="H408" s="175"/>
      <c r="N408" s="176"/>
      <c r="O408" s="176"/>
    </row>
    <row r="409" spans="2:15" ht="15.75" customHeight="1" x14ac:dyDescent="0.25">
      <c r="B409" s="175"/>
      <c r="D409" s="176"/>
      <c r="H409" s="175"/>
      <c r="N409" s="176"/>
      <c r="O409" s="176"/>
    </row>
    <row r="410" spans="2:15" ht="15.75" customHeight="1" x14ac:dyDescent="0.25">
      <c r="B410" s="175"/>
      <c r="D410" s="176"/>
      <c r="H410" s="175"/>
      <c r="N410" s="176"/>
      <c r="O410" s="176"/>
    </row>
    <row r="411" spans="2:15" ht="15.75" customHeight="1" x14ac:dyDescent="0.25">
      <c r="B411" s="175"/>
      <c r="D411" s="176"/>
      <c r="H411" s="175"/>
      <c r="N411" s="176"/>
      <c r="O411" s="176"/>
    </row>
    <row r="412" spans="2:15" ht="15.75" customHeight="1" x14ac:dyDescent="0.25">
      <c r="B412" s="175"/>
      <c r="D412" s="176"/>
      <c r="H412" s="175"/>
      <c r="N412" s="176"/>
      <c r="O412" s="176"/>
    </row>
    <row r="413" spans="2:15" ht="15.75" customHeight="1" x14ac:dyDescent="0.25">
      <c r="B413" s="175"/>
      <c r="D413" s="176"/>
      <c r="H413" s="175"/>
      <c r="N413" s="176"/>
      <c r="O413" s="176"/>
    </row>
    <row r="414" spans="2:15" ht="15.75" customHeight="1" x14ac:dyDescent="0.25">
      <c r="B414" s="175"/>
      <c r="D414" s="176"/>
      <c r="H414" s="175"/>
      <c r="N414" s="176"/>
      <c r="O414" s="176"/>
    </row>
    <row r="415" spans="2:15" ht="15.75" customHeight="1" x14ac:dyDescent="0.25">
      <c r="B415" s="175"/>
      <c r="D415" s="176"/>
      <c r="H415" s="175"/>
      <c r="N415" s="176"/>
      <c r="O415" s="176"/>
    </row>
    <row r="416" spans="2:15" ht="15.75" customHeight="1" x14ac:dyDescent="0.25">
      <c r="B416" s="175"/>
      <c r="D416" s="176"/>
      <c r="H416" s="175"/>
      <c r="N416" s="176"/>
      <c r="O416" s="176"/>
    </row>
    <row r="417" spans="2:15" ht="15.75" customHeight="1" x14ac:dyDescent="0.25">
      <c r="B417" s="175"/>
      <c r="D417" s="176"/>
      <c r="H417" s="175"/>
      <c r="N417" s="176"/>
      <c r="O417" s="176"/>
    </row>
    <row r="418" spans="2:15" ht="15.75" customHeight="1" x14ac:dyDescent="0.25">
      <c r="B418" s="175"/>
      <c r="D418" s="176"/>
      <c r="H418" s="175"/>
      <c r="N418" s="176"/>
      <c r="O418" s="176"/>
    </row>
    <row r="419" spans="2:15" ht="15.75" customHeight="1" x14ac:dyDescent="0.25">
      <c r="B419" s="175"/>
      <c r="D419" s="176"/>
      <c r="H419" s="175"/>
      <c r="N419" s="176"/>
      <c r="O419" s="176"/>
    </row>
    <row r="420" spans="2:15" ht="15.75" customHeight="1" x14ac:dyDescent="0.25">
      <c r="B420" s="175"/>
      <c r="D420" s="176"/>
      <c r="H420" s="175"/>
      <c r="N420" s="176"/>
      <c r="O420" s="176"/>
    </row>
    <row r="421" spans="2:15" ht="15.75" customHeight="1" x14ac:dyDescent="0.25">
      <c r="B421" s="175"/>
      <c r="D421" s="176"/>
      <c r="H421" s="175"/>
      <c r="N421" s="176"/>
      <c r="O421" s="176"/>
    </row>
    <row r="422" spans="2:15" ht="15.75" customHeight="1" x14ac:dyDescent="0.25">
      <c r="B422" s="175"/>
      <c r="D422" s="176"/>
      <c r="H422" s="175"/>
      <c r="N422" s="176"/>
      <c r="O422" s="176"/>
    </row>
    <row r="423" spans="2:15" ht="15.75" customHeight="1" x14ac:dyDescent="0.25">
      <c r="B423" s="175"/>
      <c r="D423" s="176"/>
      <c r="H423" s="175"/>
      <c r="N423" s="176"/>
      <c r="O423" s="176"/>
    </row>
    <row r="424" spans="2:15" ht="15.75" customHeight="1" x14ac:dyDescent="0.25">
      <c r="B424" s="175"/>
      <c r="D424" s="176"/>
      <c r="H424" s="175"/>
      <c r="N424" s="176"/>
      <c r="O424" s="176"/>
    </row>
    <row r="425" spans="2:15" ht="15.75" customHeight="1" x14ac:dyDescent="0.25">
      <c r="B425" s="175"/>
      <c r="D425" s="176"/>
      <c r="H425" s="175"/>
      <c r="N425" s="176"/>
      <c r="O425" s="176"/>
    </row>
    <row r="426" spans="2:15" ht="15.75" customHeight="1" x14ac:dyDescent="0.25">
      <c r="B426" s="175"/>
      <c r="D426" s="176"/>
      <c r="H426" s="175"/>
      <c r="N426" s="176"/>
      <c r="O426" s="176"/>
    </row>
    <row r="427" spans="2:15" ht="15.75" customHeight="1" x14ac:dyDescent="0.25">
      <c r="B427" s="175"/>
      <c r="D427" s="176"/>
      <c r="H427" s="175"/>
      <c r="N427" s="176"/>
      <c r="O427" s="176"/>
    </row>
    <row r="428" spans="2:15" ht="15.75" customHeight="1" x14ac:dyDescent="0.25">
      <c r="B428" s="175"/>
      <c r="D428" s="176"/>
      <c r="H428" s="175"/>
      <c r="N428" s="176"/>
      <c r="O428" s="176"/>
    </row>
    <row r="429" spans="2:15" ht="15.75" customHeight="1" x14ac:dyDescent="0.25">
      <c r="B429" s="175"/>
      <c r="D429" s="176"/>
      <c r="H429" s="175"/>
      <c r="N429" s="176"/>
      <c r="O429" s="176"/>
    </row>
    <row r="430" spans="2:15" ht="15.75" customHeight="1" x14ac:dyDescent="0.25">
      <c r="B430" s="175"/>
      <c r="D430" s="176"/>
      <c r="H430" s="175"/>
      <c r="N430" s="176"/>
      <c r="O430" s="176"/>
    </row>
    <row r="431" spans="2:15" ht="15.75" customHeight="1" x14ac:dyDescent="0.25">
      <c r="B431" s="175"/>
      <c r="D431" s="176"/>
      <c r="H431" s="175"/>
      <c r="N431" s="176"/>
      <c r="O431" s="176"/>
    </row>
    <row r="432" spans="2:15" ht="15.75" customHeight="1" x14ac:dyDescent="0.25">
      <c r="B432" s="175"/>
      <c r="D432" s="176"/>
      <c r="H432" s="175"/>
      <c r="N432" s="176"/>
      <c r="O432" s="176"/>
    </row>
    <row r="433" spans="2:15" ht="15.75" customHeight="1" x14ac:dyDescent="0.25">
      <c r="B433" s="175"/>
      <c r="D433" s="176"/>
      <c r="H433" s="175"/>
      <c r="N433" s="176"/>
      <c r="O433" s="176"/>
    </row>
    <row r="434" spans="2:15" ht="15.75" customHeight="1" x14ac:dyDescent="0.25">
      <c r="B434" s="175"/>
      <c r="D434" s="176"/>
      <c r="H434" s="175"/>
      <c r="N434" s="176"/>
      <c r="O434" s="176"/>
    </row>
    <row r="435" spans="2:15" ht="15.75" customHeight="1" x14ac:dyDescent="0.25">
      <c r="B435" s="175"/>
      <c r="D435" s="176"/>
      <c r="H435" s="175"/>
      <c r="N435" s="176"/>
      <c r="O435" s="176"/>
    </row>
    <row r="436" spans="2:15" ht="15.75" customHeight="1" x14ac:dyDescent="0.25">
      <c r="B436" s="175"/>
      <c r="D436" s="176"/>
      <c r="H436" s="175"/>
      <c r="N436" s="176"/>
      <c r="O436" s="176"/>
    </row>
    <row r="437" spans="2:15" ht="15.75" customHeight="1" x14ac:dyDescent="0.25">
      <c r="B437" s="175"/>
      <c r="D437" s="176"/>
      <c r="H437" s="175"/>
      <c r="N437" s="176"/>
      <c r="O437" s="176"/>
    </row>
    <row r="438" spans="2:15" ht="15.75" customHeight="1" x14ac:dyDescent="0.25">
      <c r="B438" s="175"/>
      <c r="D438" s="176"/>
      <c r="H438" s="175"/>
      <c r="N438" s="176"/>
      <c r="O438" s="176"/>
    </row>
    <row r="439" spans="2:15" ht="15.75" customHeight="1" x14ac:dyDescent="0.25">
      <c r="B439" s="175"/>
      <c r="D439" s="176"/>
      <c r="H439" s="175"/>
      <c r="N439" s="176"/>
      <c r="O439" s="176"/>
    </row>
    <row r="440" spans="2:15" ht="15.75" customHeight="1" x14ac:dyDescent="0.25">
      <c r="B440" s="175"/>
      <c r="D440" s="176"/>
      <c r="H440" s="175"/>
      <c r="N440" s="176"/>
      <c r="O440" s="176"/>
    </row>
    <row r="441" spans="2:15" ht="15.75" customHeight="1" x14ac:dyDescent="0.25">
      <c r="B441" s="175"/>
      <c r="D441" s="176"/>
      <c r="H441" s="175"/>
      <c r="N441" s="176"/>
      <c r="O441" s="176"/>
    </row>
    <row r="442" spans="2:15" ht="15.75" customHeight="1" x14ac:dyDescent="0.25">
      <c r="B442" s="175"/>
      <c r="D442" s="176"/>
      <c r="H442" s="175"/>
      <c r="N442" s="176"/>
      <c r="O442" s="176"/>
    </row>
    <row r="443" spans="2:15" ht="15.75" customHeight="1" x14ac:dyDescent="0.25">
      <c r="B443" s="175"/>
      <c r="D443" s="176"/>
      <c r="H443" s="175"/>
      <c r="N443" s="176"/>
      <c r="O443" s="176"/>
    </row>
    <row r="444" spans="2:15" ht="15.75" customHeight="1" x14ac:dyDescent="0.25">
      <c r="B444" s="175"/>
      <c r="D444" s="176"/>
      <c r="H444" s="175"/>
      <c r="N444" s="176"/>
      <c r="O444" s="176"/>
    </row>
    <row r="445" spans="2:15" ht="15.75" customHeight="1" x14ac:dyDescent="0.25">
      <c r="B445" s="175"/>
      <c r="D445" s="176"/>
      <c r="H445" s="175"/>
      <c r="N445" s="176"/>
      <c r="O445" s="176"/>
    </row>
    <row r="446" spans="2:15" ht="15.75" customHeight="1" x14ac:dyDescent="0.25">
      <c r="B446" s="175"/>
      <c r="D446" s="176"/>
      <c r="H446" s="175"/>
      <c r="N446" s="176"/>
      <c r="O446" s="176"/>
    </row>
    <row r="447" spans="2:15" ht="15.75" customHeight="1" x14ac:dyDescent="0.25">
      <c r="B447" s="175"/>
      <c r="D447" s="176"/>
      <c r="H447" s="175"/>
      <c r="N447" s="176"/>
      <c r="O447" s="176"/>
    </row>
    <row r="448" spans="2:15" ht="15.75" customHeight="1" x14ac:dyDescent="0.25">
      <c r="B448" s="175"/>
      <c r="D448" s="176"/>
      <c r="H448" s="175"/>
      <c r="N448" s="176"/>
      <c r="O448" s="176"/>
    </row>
    <row r="449" spans="2:15" ht="15.75" customHeight="1" x14ac:dyDescent="0.25">
      <c r="B449" s="175"/>
      <c r="D449" s="176"/>
      <c r="H449" s="175"/>
      <c r="N449" s="176"/>
      <c r="O449" s="176"/>
    </row>
    <row r="450" spans="2:15" ht="15.75" customHeight="1" x14ac:dyDescent="0.25">
      <c r="B450" s="175"/>
      <c r="D450" s="176"/>
      <c r="H450" s="175"/>
      <c r="N450" s="176"/>
      <c r="O450" s="176"/>
    </row>
    <row r="451" spans="2:15" ht="15.75" customHeight="1" x14ac:dyDescent="0.25">
      <c r="B451" s="175"/>
      <c r="D451" s="176"/>
      <c r="H451" s="175"/>
      <c r="N451" s="176"/>
      <c r="O451" s="176"/>
    </row>
    <row r="452" spans="2:15" ht="15.75" customHeight="1" x14ac:dyDescent="0.25">
      <c r="B452" s="175"/>
      <c r="D452" s="176"/>
      <c r="H452" s="175"/>
      <c r="N452" s="176"/>
      <c r="O452" s="176"/>
    </row>
    <row r="453" spans="2:15" ht="15.75" customHeight="1" x14ac:dyDescent="0.25">
      <c r="B453" s="175"/>
      <c r="D453" s="176"/>
      <c r="H453" s="175"/>
      <c r="N453" s="176"/>
      <c r="O453" s="176"/>
    </row>
    <row r="454" spans="2:15" ht="15.75" customHeight="1" x14ac:dyDescent="0.25">
      <c r="B454" s="175"/>
      <c r="D454" s="176"/>
      <c r="H454" s="175"/>
      <c r="N454" s="176"/>
      <c r="O454" s="176"/>
    </row>
    <row r="455" spans="2:15" ht="15.75" customHeight="1" x14ac:dyDescent="0.25">
      <c r="B455" s="175"/>
      <c r="D455" s="176"/>
      <c r="H455" s="175"/>
      <c r="N455" s="176"/>
      <c r="O455" s="176"/>
    </row>
    <row r="456" spans="2:15" ht="15.75" customHeight="1" x14ac:dyDescent="0.25">
      <c r="B456" s="175"/>
      <c r="D456" s="176"/>
      <c r="H456" s="175"/>
      <c r="N456" s="176"/>
      <c r="O456" s="176"/>
    </row>
    <row r="457" spans="2:15" ht="15.75" customHeight="1" x14ac:dyDescent="0.25">
      <c r="B457" s="175"/>
      <c r="D457" s="176"/>
      <c r="H457" s="175"/>
      <c r="N457" s="176"/>
      <c r="O457" s="176"/>
    </row>
    <row r="458" spans="2:15" ht="15.75" customHeight="1" x14ac:dyDescent="0.25">
      <c r="B458" s="175"/>
      <c r="D458" s="176"/>
      <c r="H458" s="175"/>
      <c r="N458" s="176"/>
      <c r="O458" s="176"/>
    </row>
    <row r="459" spans="2:15" ht="15.75" customHeight="1" x14ac:dyDescent="0.25">
      <c r="B459" s="175"/>
      <c r="D459" s="176"/>
      <c r="H459" s="175"/>
      <c r="N459" s="176"/>
      <c r="O459" s="176"/>
    </row>
    <row r="460" spans="2:15" ht="15.75" customHeight="1" x14ac:dyDescent="0.25">
      <c r="B460" s="175"/>
      <c r="D460" s="176"/>
      <c r="H460" s="175"/>
      <c r="N460" s="176"/>
      <c r="O460" s="176"/>
    </row>
    <row r="461" spans="2:15" ht="15.75" customHeight="1" x14ac:dyDescent="0.25">
      <c r="B461" s="175"/>
      <c r="D461" s="176"/>
      <c r="H461" s="175"/>
      <c r="N461" s="176"/>
      <c r="O461" s="176"/>
    </row>
    <row r="462" spans="2:15" ht="15.75" customHeight="1" x14ac:dyDescent="0.25">
      <c r="B462" s="175"/>
      <c r="D462" s="176"/>
      <c r="H462" s="175"/>
      <c r="N462" s="176"/>
      <c r="O462" s="176"/>
    </row>
    <row r="463" spans="2:15" ht="15.75" customHeight="1" x14ac:dyDescent="0.25">
      <c r="B463" s="175"/>
      <c r="D463" s="176"/>
      <c r="H463" s="175"/>
      <c r="N463" s="176"/>
      <c r="O463" s="176"/>
    </row>
    <row r="464" spans="2:15" ht="15.75" customHeight="1" x14ac:dyDescent="0.25">
      <c r="B464" s="175"/>
      <c r="D464" s="176"/>
      <c r="H464" s="175"/>
      <c r="N464" s="176"/>
      <c r="O464" s="176"/>
    </row>
    <row r="465" spans="2:15" ht="15.75" customHeight="1" x14ac:dyDescent="0.25">
      <c r="B465" s="175"/>
      <c r="D465" s="176"/>
      <c r="H465" s="175"/>
      <c r="N465" s="176"/>
      <c r="O465" s="176"/>
    </row>
    <row r="466" spans="2:15" ht="15.75" customHeight="1" x14ac:dyDescent="0.25">
      <c r="B466" s="175"/>
      <c r="D466" s="176"/>
      <c r="H466" s="175"/>
      <c r="N466" s="176"/>
      <c r="O466" s="176"/>
    </row>
    <row r="467" spans="2:15" ht="15.75" customHeight="1" x14ac:dyDescent="0.25">
      <c r="B467" s="175"/>
      <c r="D467" s="176"/>
      <c r="H467" s="175"/>
      <c r="N467" s="176"/>
      <c r="O467" s="176"/>
    </row>
    <row r="468" spans="2:15" ht="15.75" customHeight="1" x14ac:dyDescent="0.25">
      <c r="B468" s="175"/>
      <c r="D468" s="176"/>
      <c r="H468" s="175"/>
      <c r="N468" s="176"/>
      <c r="O468" s="176"/>
    </row>
    <row r="469" spans="2:15" ht="15.75" customHeight="1" x14ac:dyDescent="0.25">
      <c r="B469" s="175"/>
      <c r="D469" s="176"/>
      <c r="H469" s="175"/>
      <c r="N469" s="176"/>
      <c r="O469" s="176"/>
    </row>
    <row r="470" spans="2:15" ht="15.75" customHeight="1" x14ac:dyDescent="0.25">
      <c r="B470" s="175"/>
      <c r="D470" s="176"/>
      <c r="H470" s="175"/>
      <c r="N470" s="176"/>
      <c r="O470" s="176"/>
    </row>
    <row r="471" spans="2:15" ht="15.75" customHeight="1" x14ac:dyDescent="0.25">
      <c r="B471" s="175"/>
      <c r="D471" s="176"/>
      <c r="H471" s="175"/>
      <c r="N471" s="176"/>
      <c r="O471" s="176"/>
    </row>
    <row r="472" spans="2:15" ht="15.75" customHeight="1" x14ac:dyDescent="0.25">
      <c r="B472" s="175"/>
      <c r="D472" s="176"/>
      <c r="H472" s="175"/>
      <c r="N472" s="176"/>
      <c r="O472" s="176"/>
    </row>
    <row r="473" spans="2:15" ht="15.75" customHeight="1" x14ac:dyDescent="0.25">
      <c r="B473" s="175"/>
      <c r="D473" s="176"/>
      <c r="H473" s="175"/>
      <c r="N473" s="176"/>
      <c r="O473" s="176"/>
    </row>
    <row r="474" spans="2:15" ht="15.75" customHeight="1" x14ac:dyDescent="0.25">
      <c r="B474" s="175"/>
      <c r="D474" s="176"/>
      <c r="H474" s="175"/>
      <c r="N474" s="176"/>
      <c r="O474" s="176"/>
    </row>
    <row r="475" spans="2:15" ht="15.75" customHeight="1" x14ac:dyDescent="0.25">
      <c r="B475" s="175"/>
      <c r="D475" s="176"/>
      <c r="H475" s="175"/>
      <c r="N475" s="176"/>
      <c r="O475" s="176"/>
    </row>
    <row r="476" spans="2:15" ht="15.75" customHeight="1" x14ac:dyDescent="0.25">
      <c r="B476" s="175"/>
      <c r="D476" s="176"/>
      <c r="H476" s="175"/>
      <c r="N476" s="176"/>
      <c r="O476" s="176"/>
    </row>
    <row r="477" spans="2:15" ht="15.75" customHeight="1" x14ac:dyDescent="0.25">
      <c r="B477" s="175"/>
      <c r="D477" s="176"/>
      <c r="H477" s="175"/>
      <c r="N477" s="176"/>
      <c r="O477" s="176"/>
    </row>
    <row r="478" spans="2:15" ht="15.75" customHeight="1" x14ac:dyDescent="0.25">
      <c r="B478" s="175"/>
      <c r="D478" s="176"/>
      <c r="H478" s="175"/>
      <c r="N478" s="176"/>
      <c r="O478" s="176"/>
    </row>
    <row r="479" spans="2:15" ht="15.75" customHeight="1" x14ac:dyDescent="0.25">
      <c r="B479" s="175"/>
      <c r="D479" s="176"/>
      <c r="H479" s="175"/>
      <c r="N479" s="176"/>
      <c r="O479" s="176"/>
    </row>
    <row r="480" spans="2:15" ht="15.75" customHeight="1" x14ac:dyDescent="0.25">
      <c r="B480" s="175"/>
      <c r="D480" s="176"/>
      <c r="H480" s="175"/>
      <c r="N480" s="176"/>
      <c r="O480" s="176"/>
    </row>
    <row r="481" spans="2:15" ht="15.75" customHeight="1" x14ac:dyDescent="0.25">
      <c r="B481" s="175"/>
      <c r="D481" s="176"/>
      <c r="H481" s="175"/>
      <c r="N481" s="176"/>
      <c r="O481" s="176"/>
    </row>
    <row r="482" spans="2:15" ht="15.75" customHeight="1" x14ac:dyDescent="0.25">
      <c r="B482" s="175"/>
      <c r="D482" s="176"/>
      <c r="H482" s="175"/>
      <c r="N482" s="176"/>
      <c r="O482" s="176"/>
    </row>
    <row r="483" spans="2:15" ht="15.75" customHeight="1" x14ac:dyDescent="0.25">
      <c r="B483" s="175"/>
      <c r="D483" s="176"/>
      <c r="H483" s="175"/>
      <c r="N483" s="176"/>
      <c r="O483" s="176"/>
    </row>
    <row r="484" spans="2:15" ht="15.75" customHeight="1" x14ac:dyDescent="0.25">
      <c r="B484" s="175"/>
      <c r="D484" s="176"/>
      <c r="H484" s="175"/>
      <c r="N484" s="176"/>
      <c r="O484" s="176"/>
    </row>
    <row r="485" spans="2:15" ht="15.75" customHeight="1" x14ac:dyDescent="0.25">
      <c r="B485" s="175"/>
      <c r="D485" s="176"/>
      <c r="H485" s="175"/>
      <c r="N485" s="176"/>
      <c r="O485" s="176"/>
    </row>
    <row r="486" spans="2:15" ht="15.75" customHeight="1" x14ac:dyDescent="0.25">
      <c r="B486" s="175"/>
      <c r="D486" s="176"/>
      <c r="H486" s="175"/>
      <c r="N486" s="176"/>
      <c r="O486" s="176"/>
    </row>
    <row r="487" spans="2:15" ht="15.75" customHeight="1" x14ac:dyDescent="0.25">
      <c r="B487" s="175"/>
      <c r="D487" s="176"/>
      <c r="H487" s="175"/>
      <c r="N487" s="176"/>
      <c r="O487" s="176"/>
    </row>
    <row r="488" spans="2:15" ht="15.75" customHeight="1" x14ac:dyDescent="0.25">
      <c r="B488" s="175"/>
      <c r="D488" s="176"/>
      <c r="H488" s="175"/>
      <c r="N488" s="176"/>
      <c r="O488" s="176"/>
    </row>
    <row r="489" spans="2:15" ht="15.75" customHeight="1" x14ac:dyDescent="0.25">
      <c r="B489" s="175"/>
      <c r="D489" s="176"/>
      <c r="H489" s="175"/>
      <c r="N489" s="176"/>
      <c r="O489" s="176"/>
    </row>
    <row r="490" spans="2:15" ht="15.75" customHeight="1" x14ac:dyDescent="0.25">
      <c r="B490" s="175"/>
      <c r="D490" s="176"/>
      <c r="H490" s="175"/>
      <c r="N490" s="176"/>
      <c r="O490" s="176"/>
    </row>
    <row r="491" spans="2:15" ht="15.75" customHeight="1" x14ac:dyDescent="0.25">
      <c r="B491" s="175"/>
      <c r="D491" s="176"/>
      <c r="H491" s="175"/>
      <c r="N491" s="176"/>
      <c r="O491" s="176"/>
    </row>
    <row r="492" spans="2:15" ht="15.75" customHeight="1" x14ac:dyDescent="0.25">
      <c r="B492" s="175"/>
      <c r="D492" s="176"/>
      <c r="H492" s="175"/>
      <c r="N492" s="176"/>
      <c r="O492" s="176"/>
    </row>
    <row r="493" spans="2:15" ht="15.75" customHeight="1" x14ac:dyDescent="0.25">
      <c r="B493" s="175"/>
      <c r="D493" s="176"/>
      <c r="H493" s="175"/>
      <c r="N493" s="176"/>
      <c r="O493" s="176"/>
    </row>
    <row r="494" spans="2:15" ht="15.75" customHeight="1" x14ac:dyDescent="0.25">
      <c r="B494" s="175"/>
      <c r="D494" s="176"/>
      <c r="H494" s="175"/>
      <c r="N494" s="176"/>
      <c r="O494" s="176"/>
    </row>
    <row r="495" spans="2:15" ht="15.75" customHeight="1" x14ac:dyDescent="0.25">
      <c r="B495" s="175"/>
      <c r="D495" s="176"/>
      <c r="H495" s="175"/>
      <c r="N495" s="176"/>
      <c r="O495" s="176"/>
    </row>
    <row r="496" spans="2:15" ht="15.75" customHeight="1" x14ac:dyDescent="0.25">
      <c r="B496" s="175"/>
      <c r="D496" s="176"/>
      <c r="H496" s="175"/>
      <c r="N496" s="176"/>
      <c r="O496" s="176"/>
    </row>
    <row r="497" spans="2:15" ht="15.75" customHeight="1" x14ac:dyDescent="0.25">
      <c r="B497" s="175"/>
      <c r="D497" s="176"/>
      <c r="H497" s="175"/>
      <c r="N497" s="176"/>
      <c r="O497" s="176"/>
    </row>
    <row r="498" spans="2:15" ht="15.75" customHeight="1" x14ac:dyDescent="0.25">
      <c r="B498" s="175"/>
      <c r="D498" s="176"/>
      <c r="H498" s="175"/>
      <c r="N498" s="176"/>
      <c r="O498" s="176"/>
    </row>
    <row r="499" spans="2:15" ht="15.75" customHeight="1" x14ac:dyDescent="0.25">
      <c r="B499" s="175"/>
      <c r="D499" s="176"/>
      <c r="H499" s="175"/>
      <c r="N499" s="176"/>
      <c r="O499" s="176"/>
    </row>
    <row r="500" spans="2:15" ht="15.75" customHeight="1" x14ac:dyDescent="0.25">
      <c r="B500" s="175"/>
      <c r="D500" s="176"/>
      <c r="H500" s="175"/>
      <c r="N500" s="176"/>
      <c r="O500" s="176"/>
    </row>
    <row r="501" spans="2:15" ht="15.75" customHeight="1" x14ac:dyDescent="0.25">
      <c r="B501" s="175"/>
      <c r="D501" s="176"/>
      <c r="H501" s="175"/>
      <c r="N501" s="176"/>
      <c r="O501" s="176"/>
    </row>
    <row r="502" spans="2:15" ht="15.75" customHeight="1" x14ac:dyDescent="0.25">
      <c r="B502" s="175"/>
      <c r="D502" s="176"/>
      <c r="H502" s="175"/>
      <c r="N502" s="176"/>
      <c r="O502" s="176"/>
    </row>
    <row r="503" spans="2:15" ht="15.75" customHeight="1" x14ac:dyDescent="0.25">
      <c r="B503" s="175"/>
      <c r="D503" s="176"/>
      <c r="H503" s="175"/>
      <c r="N503" s="176"/>
      <c r="O503" s="176"/>
    </row>
    <row r="504" spans="2:15" ht="15.75" customHeight="1" x14ac:dyDescent="0.25">
      <c r="B504" s="175"/>
      <c r="D504" s="176"/>
      <c r="H504" s="175"/>
      <c r="N504" s="176"/>
      <c r="O504" s="176"/>
    </row>
    <row r="505" spans="2:15" ht="15.75" customHeight="1" x14ac:dyDescent="0.25">
      <c r="B505" s="175"/>
      <c r="D505" s="176"/>
      <c r="H505" s="175"/>
      <c r="N505" s="176"/>
      <c r="O505" s="176"/>
    </row>
    <row r="506" spans="2:15" ht="15.75" customHeight="1" x14ac:dyDescent="0.25">
      <c r="B506" s="175"/>
      <c r="D506" s="176"/>
      <c r="H506" s="175"/>
      <c r="N506" s="176"/>
      <c r="O506" s="176"/>
    </row>
    <row r="507" spans="2:15" ht="15.75" customHeight="1" x14ac:dyDescent="0.25">
      <c r="B507" s="175"/>
      <c r="D507" s="176"/>
      <c r="H507" s="175"/>
      <c r="N507" s="176"/>
      <c r="O507" s="176"/>
    </row>
    <row r="508" spans="2:15" ht="15.75" customHeight="1" x14ac:dyDescent="0.25">
      <c r="B508" s="175"/>
      <c r="D508" s="176"/>
      <c r="H508" s="175"/>
      <c r="N508" s="176"/>
      <c r="O508" s="176"/>
    </row>
    <row r="509" spans="2:15" ht="15.75" customHeight="1" x14ac:dyDescent="0.25">
      <c r="B509" s="175"/>
      <c r="D509" s="176"/>
      <c r="H509" s="175"/>
      <c r="N509" s="176"/>
      <c r="O509" s="176"/>
    </row>
    <row r="510" spans="2:15" ht="15.75" customHeight="1" x14ac:dyDescent="0.25">
      <c r="B510" s="175"/>
      <c r="D510" s="176"/>
      <c r="H510" s="175"/>
      <c r="N510" s="176"/>
      <c r="O510" s="176"/>
    </row>
    <row r="511" spans="2:15" ht="15.75" customHeight="1" x14ac:dyDescent="0.25">
      <c r="B511" s="175"/>
      <c r="D511" s="176"/>
      <c r="H511" s="175"/>
      <c r="N511" s="176"/>
      <c r="O511" s="176"/>
    </row>
    <row r="512" spans="2:15" ht="15.75" customHeight="1" x14ac:dyDescent="0.25">
      <c r="B512" s="175"/>
      <c r="D512" s="176"/>
      <c r="H512" s="175"/>
      <c r="N512" s="176"/>
      <c r="O512" s="176"/>
    </row>
    <row r="513" spans="2:15" ht="15.75" customHeight="1" x14ac:dyDescent="0.25">
      <c r="B513" s="175"/>
      <c r="D513" s="176"/>
      <c r="H513" s="175"/>
      <c r="N513" s="176"/>
      <c r="O513" s="176"/>
    </row>
    <row r="514" spans="2:15" ht="15.75" customHeight="1" x14ac:dyDescent="0.25">
      <c r="B514" s="175"/>
      <c r="D514" s="176"/>
      <c r="H514" s="175"/>
      <c r="N514" s="176"/>
      <c r="O514" s="176"/>
    </row>
    <row r="515" spans="2:15" ht="15.75" customHeight="1" x14ac:dyDescent="0.25">
      <c r="B515" s="175"/>
      <c r="D515" s="176"/>
      <c r="H515" s="175"/>
      <c r="N515" s="176"/>
      <c r="O515" s="176"/>
    </row>
    <row r="516" spans="2:15" ht="15.75" customHeight="1" x14ac:dyDescent="0.25">
      <c r="B516" s="175"/>
      <c r="D516" s="176"/>
      <c r="H516" s="175"/>
      <c r="N516" s="176"/>
      <c r="O516" s="176"/>
    </row>
    <row r="517" spans="2:15" ht="15.75" customHeight="1" x14ac:dyDescent="0.25">
      <c r="B517" s="175"/>
      <c r="D517" s="176"/>
      <c r="H517" s="175"/>
      <c r="N517" s="176"/>
      <c r="O517" s="176"/>
    </row>
    <row r="518" spans="2:15" ht="15.75" customHeight="1" x14ac:dyDescent="0.25">
      <c r="B518" s="175"/>
      <c r="D518" s="176"/>
      <c r="H518" s="175"/>
      <c r="N518" s="176"/>
      <c r="O518" s="176"/>
    </row>
    <row r="519" spans="2:15" ht="15.75" customHeight="1" x14ac:dyDescent="0.25">
      <c r="B519" s="175"/>
      <c r="D519" s="176"/>
      <c r="H519" s="175"/>
      <c r="N519" s="176"/>
      <c r="O519" s="176"/>
    </row>
    <row r="520" spans="2:15" ht="15.75" customHeight="1" x14ac:dyDescent="0.25">
      <c r="B520" s="175"/>
      <c r="D520" s="176"/>
      <c r="H520" s="175"/>
      <c r="N520" s="176"/>
      <c r="O520" s="176"/>
    </row>
    <row r="521" spans="2:15" ht="15.75" customHeight="1" x14ac:dyDescent="0.25">
      <c r="B521" s="175"/>
      <c r="D521" s="176"/>
      <c r="H521" s="175"/>
      <c r="N521" s="176"/>
      <c r="O521" s="176"/>
    </row>
    <row r="522" spans="2:15" ht="15.75" customHeight="1" x14ac:dyDescent="0.25">
      <c r="B522" s="175"/>
      <c r="D522" s="176"/>
      <c r="H522" s="175"/>
      <c r="N522" s="176"/>
      <c r="O522" s="176"/>
    </row>
    <row r="523" spans="2:15" ht="15.75" customHeight="1" x14ac:dyDescent="0.25">
      <c r="B523" s="175"/>
      <c r="D523" s="176"/>
      <c r="H523" s="175"/>
      <c r="N523" s="176"/>
      <c r="O523" s="176"/>
    </row>
    <row r="524" spans="2:15" ht="15.75" customHeight="1" x14ac:dyDescent="0.25">
      <c r="B524" s="175"/>
      <c r="D524" s="176"/>
      <c r="H524" s="175"/>
      <c r="N524" s="176"/>
      <c r="O524" s="176"/>
    </row>
    <row r="525" spans="2:15" ht="15.75" customHeight="1" x14ac:dyDescent="0.25">
      <c r="B525" s="175"/>
      <c r="D525" s="176"/>
      <c r="H525" s="175"/>
      <c r="N525" s="176"/>
      <c r="O525" s="176"/>
    </row>
    <row r="526" spans="2:15" ht="15.75" customHeight="1" x14ac:dyDescent="0.25">
      <c r="B526" s="175"/>
      <c r="D526" s="176"/>
      <c r="H526" s="175"/>
      <c r="N526" s="176"/>
      <c r="O526" s="176"/>
    </row>
    <row r="527" spans="2:15" ht="15.75" customHeight="1" x14ac:dyDescent="0.25">
      <c r="B527" s="175"/>
      <c r="D527" s="176"/>
      <c r="H527" s="175"/>
      <c r="N527" s="176"/>
      <c r="O527" s="176"/>
    </row>
    <row r="528" spans="2:15" ht="15.75" customHeight="1" x14ac:dyDescent="0.25">
      <c r="B528" s="175"/>
      <c r="D528" s="176"/>
      <c r="H528" s="175"/>
      <c r="N528" s="176"/>
      <c r="O528" s="176"/>
    </row>
    <row r="529" spans="2:15" ht="15.75" customHeight="1" x14ac:dyDescent="0.25">
      <c r="B529" s="175"/>
      <c r="D529" s="176"/>
      <c r="H529" s="175"/>
      <c r="N529" s="176"/>
      <c r="O529" s="176"/>
    </row>
    <row r="530" spans="2:15" ht="15.75" customHeight="1" x14ac:dyDescent="0.25">
      <c r="B530" s="175"/>
      <c r="D530" s="176"/>
      <c r="H530" s="175"/>
      <c r="N530" s="176"/>
      <c r="O530" s="176"/>
    </row>
    <row r="531" spans="2:15" ht="15.75" customHeight="1" x14ac:dyDescent="0.25">
      <c r="B531" s="175"/>
      <c r="D531" s="176"/>
      <c r="H531" s="175"/>
      <c r="N531" s="176"/>
      <c r="O531" s="176"/>
    </row>
    <row r="532" spans="2:15" ht="15.75" customHeight="1" x14ac:dyDescent="0.25">
      <c r="B532" s="175"/>
      <c r="D532" s="176"/>
      <c r="H532" s="175"/>
      <c r="N532" s="176"/>
      <c r="O532" s="176"/>
    </row>
    <row r="533" spans="2:15" ht="15.75" customHeight="1" x14ac:dyDescent="0.25">
      <c r="B533" s="175"/>
      <c r="D533" s="176"/>
      <c r="H533" s="175"/>
      <c r="N533" s="176"/>
      <c r="O533" s="176"/>
    </row>
    <row r="534" spans="2:15" ht="15.75" customHeight="1" x14ac:dyDescent="0.25">
      <c r="B534" s="175"/>
      <c r="D534" s="176"/>
      <c r="H534" s="175"/>
      <c r="N534" s="176"/>
      <c r="O534" s="176"/>
    </row>
    <row r="535" spans="2:15" ht="15.75" customHeight="1" x14ac:dyDescent="0.25">
      <c r="B535" s="175"/>
      <c r="D535" s="176"/>
      <c r="H535" s="175"/>
      <c r="N535" s="176"/>
      <c r="O535" s="176"/>
    </row>
    <row r="536" spans="2:15" ht="15.75" customHeight="1" x14ac:dyDescent="0.25">
      <c r="B536" s="175"/>
      <c r="D536" s="176"/>
      <c r="H536" s="175"/>
      <c r="N536" s="176"/>
      <c r="O536" s="176"/>
    </row>
    <row r="537" spans="2:15" ht="15.75" customHeight="1" x14ac:dyDescent="0.25">
      <c r="B537" s="175"/>
      <c r="D537" s="176"/>
      <c r="H537" s="175"/>
      <c r="N537" s="176"/>
      <c r="O537" s="176"/>
    </row>
    <row r="538" spans="2:15" ht="15.75" customHeight="1" x14ac:dyDescent="0.25">
      <c r="B538" s="175"/>
      <c r="D538" s="176"/>
      <c r="H538" s="175"/>
      <c r="N538" s="176"/>
      <c r="O538" s="176"/>
    </row>
    <row r="539" spans="2:15" ht="15.75" customHeight="1" x14ac:dyDescent="0.25">
      <c r="B539" s="175"/>
      <c r="D539" s="176"/>
      <c r="H539" s="175"/>
      <c r="N539" s="176"/>
      <c r="O539" s="176"/>
    </row>
    <row r="540" spans="2:15" ht="15.75" customHeight="1" x14ac:dyDescent="0.25">
      <c r="B540" s="175"/>
      <c r="D540" s="176"/>
      <c r="H540" s="175"/>
      <c r="N540" s="176"/>
      <c r="O540" s="176"/>
    </row>
    <row r="541" spans="2:15" ht="15.75" customHeight="1" x14ac:dyDescent="0.25">
      <c r="B541" s="175"/>
      <c r="D541" s="176"/>
      <c r="H541" s="175"/>
      <c r="N541" s="176"/>
      <c r="O541" s="176"/>
    </row>
    <row r="542" spans="2:15" ht="15.75" customHeight="1" x14ac:dyDescent="0.25">
      <c r="B542" s="175"/>
      <c r="D542" s="176"/>
      <c r="H542" s="175"/>
      <c r="N542" s="176"/>
      <c r="O542" s="176"/>
    </row>
    <row r="543" spans="2:15" ht="15.75" customHeight="1" x14ac:dyDescent="0.25">
      <c r="B543" s="175"/>
      <c r="D543" s="176"/>
      <c r="H543" s="175"/>
      <c r="N543" s="176"/>
      <c r="O543" s="176"/>
    </row>
    <row r="544" spans="2:15" ht="15.75" customHeight="1" x14ac:dyDescent="0.25">
      <c r="B544" s="175"/>
      <c r="D544" s="176"/>
      <c r="H544" s="175"/>
      <c r="N544" s="176"/>
      <c r="O544" s="176"/>
    </row>
    <row r="545" spans="2:15" ht="15.75" customHeight="1" x14ac:dyDescent="0.25">
      <c r="B545" s="175"/>
      <c r="D545" s="176"/>
      <c r="H545" s="175"/>
      <c r="N545" s="176"/>
      <c r="O545" s="176"/>
    </row>
    <row r="546" spans="2:15" ht="15.75" customHeight="1" x14ac:dyDescent="0.25">
      <c r="B546" s="175"/>
      <c r="D546" s="176"/>
      <c r="H546" s="175"/>
      <c r="N546" s="176"/>
      <c r="O546" s="176"/>
    </row>
    <row r="547" spans="2:15" ht="15.75" customHeight="1" x14ac:dyDescent="0.25">
      <c r="B547" s="175"/>
      <c r="D547" s="176"/>
      <c r="H547" s="175"/>
      <c r="N547" s="176"/>
      <c r="O547" s="176"/>
    </row>
    <row r="548" spans="2:15" ht="15.75" customHeight="1" x14ac:dyDescent="0.25">
      <c r="B548" s="175"/>
      <c r="D548" s="176"/>
      <c r="H548" s="175"/>
      <c r="N548" s="176"/>
      <c r="O548" s="176"/>
    </row>
    <row r="549" spans="2:15" ht="15.75" customHeight="1" x14ac:dyDescent="0.25">
      <c r="B549" s="175"/>
      <c r="D549" s="176"/>
      <c r="H549" s="175"/>
      <c r="N549" s="176"/>
      <c r="O549" s="176"/>
    </row>
    <row r="550" spans="2:15" ht="15.75" customHeight="1" x14ac:dyDescent="0.25">
      <c r="B550" s="175"/>
      <c r="D550" s="176"/>
      <c r="H550" s="175"/>
      <c r="N550" s="176"/>
      <c r="O550" s="176"/>
    </row>
    <row r="551" spans="2:15" ht="15.75" customHeight="1" x14ac:dyDescent="0.25">
      <c r="B551" s="175"/>
      <c r="D551" s="176"/>
      <c r="H551" s="175"/>
      <c r="N551" s="176"/>
      <c r="O551" s="176"/>
    </row>
    <row r="552" spans="2:15" ht="15.75" customHeight="1" x14ac:dyDescent="0.25">
      <c r="B552" s="175"/>
      <c r="D552" s="176"/>
      <c r="H552" s="175"/>
      <c r="N552" s="176"/>
      <c r="O552" s="176"/>
    </row>
    <row r="553" spans="2:15" ht="15.75" customHeight="1" x14ac:dyDescent="0.25">
      <c r="B553" s="175"/>
      <c r="D553" s="176"/>
      <c r="H553" s="175"/>
      <c r="N553" s="176"/>
      <c r="O553" s="176"/>
    </row>
    <row r="554" spans="2:15" ht="15.75" customHeight="1" x14ac:dyDescent="0.25">
      <c r="B554" s="175"/>
      <c r="D554" s="176"/>
      <c r="H554" s="175"/>
      <c r="N554" s="176"/>
      <c r="O554" s="176"/>
    </row>
    <row r="555" spans="2:15" ht="15.75" customHeight="1" x14ac:dyDescent="0.25">
      <c r="B555" s="175"/>
      <c r="D555" s="176"/>
      <c r="H555" s="175"/>
      <c r="N555" s="176"/>
      <c r="O555" s="176"/>
    </row>
    <row r="556" spans="2:15" ht="15.75" customHeight="1" x14ac:dyDescent="0.25">
      <c r="B556" s="175"/>
      <c r="D556" s="176"/>
      <c r="H556" s="175"/>
      <c r="N556" s="176"/>
      <c r="O556" s="176"/>
    </row>
    <row r="557" spans="2:15" ht="15.75" customHeight="1" x14ac:dyDescent="0.25">
      <c r="B557" s="175"/>
      <c r="D557" s="176"/>
      <c r="H557" s="175"/>
      <c r="N557" s="176"/>
      <c r="O557" s="176"/>
    </row>
    <row r="558" spans="2:15" ht="15.75" customHeight="1" x14ac:dyDescent="0.25">
      <c r="B558" s="175"/>
      <c r="D558" s="176"/>
      <c r="H558" s="175"/>
      <c r="N558" s="176"/>
      <c r="O558" s="176"/>
    </row>
    <row r="559" spans="2:15" ht="15.75" customHeight="1" x14ac:dyDescent="0.25">
      <c r="B559" s="175"/>
      <c r="D559" s="176"/>
      <c r="H559" s="175"/>
      <c r="N559" s="176"/>
      <c r="O559" s="176"/>
    </row>
    <row r="560" spans="2:15" ht="15.75" customHeight="1" x14ac:dyDescent="0.25">
      <c r="B560" s="175"/>
      <c r="D560" s="176"/>
      <c r="H560" s="175"/>
      <c r="N560" s="176"/>
      <c r="O560" s="176"/>
    </row>
    <row r="561" spans="2:15" ht="15.75" customHeight="1" x14ac:dyDescent="0.25">
      <c r="B561" s="175"/>
      <c r="D561" s="176"/>
      <c r="H561" s="175"/>
      <c r="N561" s="176"/>
      <c r="O561" s="176"/>
    </row>
    <row r="562" spans="2:15" ht="15.75" customHeight="1" x14ac:dyDescent="0.25">
      <c r="B562" s="175"/>
      <c r="D562" s="176"/>
      <c r="H562" s="175"/>
      <c r="N562" s="176"/>
      <c r="O562" s="176"/>
    </row>
    <row r="563" spans="2:15" ht="15.75" customHeight="1" x14ac:dyDescent="0.25">
      <c r="B563" s="175"/>
      <c r="D563" s="176"/>
      <c r="H563" s="175"/>
      <c r="N563" s="176"/>
      <c r="O563" s="176"/>
    </row>
    <row r="564" spans="2:15" ht="15.75" customHeight="1" x14ac:dyDescent="0.25">
      <c r="B564" s="175"/>
      <c r="D564" s="176"/>
      <c r="H564" s="175"/>
      <c r="N564" s="176"/>
      <c r="O564" s="176"/>
    </row>
    <row r="565" spans="2:15" ht="15.75" customHeight="1" x14ac:dyDescent="0.25">
      <c r="B565" s="175"/>
      <c r="D565" s="176"/>
      <c r="H565" s="175"/>
      <c r="N565" s="176"/>
      <c r="O565" s="176"/>
    </row>
    <row r="566" spans="2:15" ht="15.75" customHeight="1" x14ac:dyDescent="0.25">
      <c r="B566" s="175"/>
      <c r="D566" s="176"/>
      <c r="H566" s="175"/>
      <c r="N566" s="176"/>
      <c r="O566" s="176"/>
    </row>
    <row r="567" spans="2:15" ht="15.75" customHeight="1" x14ac:dyDescent="0.25">
      <c r="B567" s="175"/>
      <c r="D567" s="176"/>
      <c r="H567" s="175"/>
      <c r="N567" s="176"/>
      <c r="O567" s="176"/>
    </row>
    <row r="568" spans="2:15" ht="15.75" customHeight="1" x14ac:dyDescent="0.25">
      <c r="B568" s="175"/>
      <c r="D568" s="176"/>
      <c r="H568" s="175"/>
      <c r="N568" s="176"/>
      <c r="O568" s="176"/>
    </row>
    <row r="569" spans="2:15" ht="15.75" customHeight="1" x14ac:dyDescent="0.25">
      <c r="B569" s="175"/>
      <c r="D569" s="176"/>
      <c r="H569" s="175"/>
      <c r="N569" s="176"/>
      <c r="O569" s="176"/>
    </row>
    <row r="570" spans="2:15" ht="15.75" customHeight="1" x14ac:dyDescent="0.25">
      <c r="B570" s="175"/>
      <c r="D570" s="176"/>
      <c r="H570" s="175"/>
      <c r="N570" s="176"/>
      <c r="O570" s="176"/>
    </row>
    <row r="571" spans="2:15" ht="15.75" customHeight="1" x14ac:dyDescent="0.25">
      <c r="B571" s="175"/>
      <c r="D571" s="176"/>
      <c r="H571" s="175"/>
      <c r="N571" s="176"/>
      <c r="O571" s="176"/>
    </row>
    <row r="572" spans="2:15" ht="15.75" customHeight="1" x14ac:dyDescent="0.25">
      <c r="B572" s="175"/>
      <c r="D572" s="176"/>
      <c r="H572" s="175"/>
      <c r="N572" s="176"/>
      <c r="O572" s="176"/>
    </row>
    <row r="573" spans="2:15" ht="15.75" customHeight="1" x14ac:dyDescent="0.25">
      <c r="B573" s="175"/>
      <c r="D573" s="176"/>
      <c r="H573" s="175"/>
      <c r="N573" s="176"/>
      <c r="O573" s="176"/>
    </row>
    <row r="574" spans="2:15" ht="15.75" customHeight="1" x14ac:dyDescent="0.25">
      <c r="B574" s="175"/>
      <c r="D574" s="176"/>
      <c r="H574" s="175"/>
      <c r="N574" s="176"/>
      <c r="O574" s="176"/>
    </row>
    <row r="575" spans="2:15" ht="15.75" customHeight="1" x14ac:dyDescent="0.25">
      <c r="B575" s="175"/>
      <c r="D575" s="176"/>
      <c r="H575" s="175"/>
      <c r="N575" s="176"/>
      <c r="O575" s="176"/>
    </row>
    <row r="576" spans="2:15" ht="15.75" customHeight="1" x14ac:dyDescent="0.25">
      <c r="B576" s="175"/>
      <c r="D576" s="176"/>
      <c r="H576" s="175"/>
      <c r="N576" s="176"/>
      <c r="O576" s="176"/>
    </row>
    <row r="577" spans="2:15" ht="15.75" customHeight="1" x14ac:dyDescent="0.25">
      <c r="B577" s="175"/>
      <c r="D577" s="176"/>
      <c r="H577" s="175"/>
      <c r="N577" s="176"/>
      <c r="O577" s="176"/>
    </row>
    <row r="578" spans="2:15" ht="15.75" customHeight="1" x14ac:dyDescent="0.25">
      <c r="B578" s="175"/>
      <c r="D578" s="176"/>
      <c r="H578" s="175"/>
      <c r="N578" s="176"/>
      <c r="O578" s="176"/>
    </row>
    <row r="579" spans="2:15" ht="15.75" customHeight="1" x14ac:dyDescent="0.25">
      <c r="B579" s="175"/>
      <c r="D579" s="176"/>
      <c r="H579" s="175"/>
      <c r="N579" s="176"/>
      <c r="O579" s="176"/>
    </row>
    <row r="580" spans="2:15" ht="15.75" customHeight="1" x14ac:dyDescent="0.25">
      <c r="B580" s="175"/>
      <c r="D580" s="176"/>
      <c r="H580" s="175"/>
      <c r="N580" s="176"/>
      <c r="O580" s="176"/>
    </row>
    <row r="581" spans="2:15" ht="15.75" customHeight="1" x14ac:dyDescent="0.25">
      <c r="B581" s="175"/>
      <c r="D581" s="176"/>
      <c r="H581" s="175"/>
      <c r="N581" s="176"/>
      <c r="O581" s="176"/>
    </row>
    <row r="582" spans="2:15" ht="15.75" customHeight="1" x14ac:dyDescent="0.25">
      <c r="B582" s="175"/>
      <c r="D582" s="176"/>
      <c r="H582" s="175"/>
      <c r="N582" s="176"/>
      <c r="O582" s="176"/>
    </row>
    <row r="583" spans="2:15" ht="15.75" customHeight="1" x14ac:dyDescent="0.25">
      <c r="B583" s="175"/>
      <c r="D583" s="176"/>
      <c r="H583" s="175"/>
      <c r="N583" s="176"/>
      <c r="O583" s="176"/>
    </row>
    <row r="584" spans="2:15" ht="15.75" customHeight="1" x14ac:dyDescent="0.25">
      <c r="B584" s="175"/>
      <c r="D584" s="176"/>
      <c r="H584" s="175"/>
      <c r="N584" s="176"/>
      <c r="O584" s="176"/>
    </row>
    <row r="585" spans="2:15" ht="15.75" customHeight="1" x14ac:dyDescent="0.25">
      <c r="B585" s="175"/>
      <c r="D585" s="176"/>
      <c r="H585" s="175"/>
      <c r="N585" s="176"/>
      <c r="O585" s="176"/>
    </row>
    <row r="586" spans="2:15" ht="15.75" customHeight="1" x14ac:dyDescent="0.25">
      <c r="B586" s="175"/>
      <c r="D586" s="176"/>
      <c r="H586" s="175"/>
      <c r="N586" s="176"/>
      <c r="O586" s="176"/>
    </row>
    <row r="587" spans="2:15" ht="15.75" customHeight="1" x14ac:dyDescent="0.25">
      <c r="B587" s="175"/>
      <c r="D587" s="176"/>
      <c r="H587" s="175"/>
      <c r="N587" s="176"/>
      <c r="O587" s="176"/>
    </row>
    <row r="588" spans="2:15" ht="15.75" customHeight="1" x14ac:dyDescent="0.25">
      <c r="B588" s="175"/>
      <c r="D588" s="176"/>
      <c r="H588" s="175"/>
      <c r="N588" s="176"/>
      <c r="O588" s="176"/>
    </row>
    <row r="589" spans="2:15" ht="15.75" customHeight="1" x14ac:dyDescent="0.25">
      <c r="B589" s="175"/>
      <c r="D589" s="176"/>
      <c r="H589" s="175"/>
      <c r="N589" s="176"/>
      <c r="O589" s="176"/>
    </row>
    <row r="590" spans="2:15" ht="15.75" customHeight="1" x14ac:dyDescent="0.25">
      <c r="B590" s="175"/>
      <c r="D590" s="176"/>
      <c r="H590" s="175"/>
      <c r="N590" s="176"/>
      <c r="O590" s="176"/>
    </row>
    <row r="591" spans="2:15" ht="15.75" customHeight="1" x14ac:dyDescent="0.25">
      <c r="B591" s="175"/>
      <c r="D591" s="176"/>
      <c r="H591" s="175"/>
      <c r="N591" s="176"/>
      <c r="O591" s="176"/>
    </row>
    <row r="592" spans="2:15" ht="15.75" customHeight="1" x14ac:dyDescent="0.25">
      <c r="B592" s="175"/>
      <c r="D592" s="176"/>
      <c r="H592" s="175"/>
      <c r="N592" s="176"/>
      <c r="O592" s="176"/>
    </row>
    <row r="593" spans="2:15" ht="15.75" customHeight="1" x14ac:dyDescent="0.25">
      <c r="B593" s="175"/>
      <c r="D593" s="176"/>
      <c r="H593" s="175"/>
      <c r="N593" s="176"/>
      <c r="O593" s="176"/>
    </row>
    <row r="594" spans="2:15" ht="15.75" customHeight="1" x14ac:dyDescent="0.25">
      <c r="B594" s="175"/>
      <c r="D594" s="176"/>
      <c r="H594" s="175"/>
      <c r="N594" s="176"/>
      <c r="O594" s="176"/>
    </row>
    <row r="595" spans="2:15" ht="15.75" customHeight="1" x14ac:dyDescent="0.25">
      <c r="B595" s="175"/>
      <c r="D595" s="176"/>
      <c r="H595" s="175"/>
      <c r="N595" s="176"/>
      <c r="O595" s="176"/>
    </row>
    <row r="596" spans="2:15" ht="15.75" customHeight="1" x14ac:dyDescent="0.25">
      <c r="B596" s="175"/>
      <c r="D596" s="176"/>
      <c r="H596" s="175"/>
      <c r="N596" s="176"/>
      <c r="O596" s="176"/>
    </row>
    <row r="597" spans="2:15" ht="15.75" customHeight="1" x14ac:dyDescent="0.25">
      <c r="B597" s="175"/>
      <c r="D597" s="176"/>
      <c r="H597" s="175"/>
      <c r="N597" s="176"/>
      <c r="O597" s="176"/>
    </row>
    <row r="598" spans="2:15" ht="15.75" customHeight="1" x14ac:dyDescent="0.25">
      <c r="B598" s="175"/>
      <c r="D598" s="176"/>
      <c r="H598" s="175"/>
      <c r="N598" s="176"/>
      <c r="O598" s="176"/>
    </row>
    <row r="599" spans="2:15" ht="15.75" customHeight="1" x14ac:dyDescent="0.25">
      <c r="B599" s="175"/>
      <c r="D599" s="176"/>
      <c r="H599" s="175"/>
      <c r="N599" s="176"/>
      <c r="O599" s="176"/>
    </row>
    <row r="600" spans="2:15" ht="15.75" customHeight="1" x14ac:dyDescent="0.25">
      <c r="B600" s="175"/>
      <c r="D600" s="176"/>
      <c r="H600" s="175"/>
      <c r="N600" s="176"/>
      <c r="O600" s="176"/>
    </row>
    <row r="601" spans="2:15" ht="15.75" customHeight="1" x14ac:dyDescent="0.25">
      <c r="B601" s="175"/>
      <c r="D601" s="176"/>
      <c r="H601" s="175"/>
      <c r="N601" s="176"/>
      <c r="O601" s="176"/>
    </row>
    <row r="602" spans="2:15" ht="15.75" customHeight="1" x14ac:dyDescent="0.25">
      <c r="B602" s="175"/>
      <c r="D602" s="176"/>
      <c r="H602" s="175"/>
      <c r="N602" s="176"/>
      <c r="O602" s="176"/>
    </row>
    <row r="603" spans="2:15" ht="15.75" customHeight="1" x14ac:dyDescent="0.25">
      <c r="B603" s="175"/>
      <c r="D603" s="176"/>
      <c r="H603" s="175"/>
      <c r="N603" s="176"/>
      <c r="O603" s="176"/>
    </row>
    <row r="604" spans="2:15" ht="15.75" customHeight="1" x14ac:dyDescent="0.25">
      <c r="B604" s="175"/>
      <c r="D604" s="176"/>
      <c r="H604" s="175"/>
      <c r="N604" s="176"/>
      <c r="O604" s="176"/>
    </row>
    <row r="605" spans="2:15" ht="15.75" customHeight="1" x14ac:dyDescent="0.25">
      <c r="B605" s="175"/>
      <c r="D605" s="176"/>
      <c r="H605" s="175"/>
      <c r="N605" s="176"/>
      <c r="O605" s="176"/>
    </row>
    <row r="606" spans="2:15" ht="15.75" customHeight="1" x14ac:dyDescent="0.25">
      <c r="B606" s="175"/>
      <c r="D606" s="176"/>
      <c r="H606" s="175"/>
      <c r="N606" s="176"/>
      <c r="O606" s="176"/>
    </row>
    <row r="607" spans="2:15" ht="15.75" customHeight="1" x14ac:dyDescent="0.25">
      <c r="B607" s="175"/>
      <c r="D607" s="176"/>
      <c r="H607" s="175"/>
      <c r="N607" s="176"/>
      <c r="O607" s="176"/>
    </row>
    <row r="608" spans="2:15" ht="15.75" customHeight="1" x14ac:dyDescent="0.25">
      <c r="B608" s="175"/>
      <c r="D608" s="176"/>
      <c r="H608" s="175"/>
      <c r="N608" s="176"/>
      <c r="O608" s="176"/>
    </row>
    <row r="609" spans="2:15" ht="15.75" customHeight="1" x14ac:dyDescent="0.25">
      <c r="B609" s="175"/>
      <c r="D609" s="176"/>
      <c r="H609" s="175"/>
      <c r="N609" s="176"/>
      <c r="O609" s="176"/>
    </row>
    <row r="610" spans="2:15" ht="15.75" customHeight="1" x14ac:dyDescent="0.25">
      <c r="B610" s="175"/>
      <c r="D610" s="176"/>
      <c r="H610" s="175"/>
      <c r="N610" s="176"/>
      <c r="O610" s="176"/>
    </row>
    <row r="611" spans="2:15" ht="15.75" customHeight="1" x14ac:dyDescent="0.25">
      <c r="B611" s="175"/>
      <c r="D611" s="176"/>
      <c r="H611" s="175"/>
      <c r="N611" s="176"/>
      <c r="O611" s="176"/>
    </row>
    <row r="612" spans="2:15" ht="15.75" customHeight="1" x14ac:dyDescent="0.25">
      <c r="B612" s="175"/>
      <c r="D612" s="176"/>
      <c r="H612" s="175"/>
      <c r="N612" s="176"/>
      <c r="O612" s="176"/>
    </row>
    <row r="613" spans="2:15" ht="15.75" customHeight="1" x14ac:dyDescent="0.25">
      <c r="B613" s="175"/>
      <c r="D613" s="176"/>
      <c r="H613" s="175"/>
      <c r="N613" s="176"/>
      <c r="O613" s="176"/>
    </row>
    <row r="614" spans="2:15" ht="15.75" customHeight="1" x14ac:dyDescent="0.25">
      <c r="B614" s="175"/>
      <c r="D614" s="176"/>
      <c r="H614" s="175"/>
      <c r="N614" s="176"/>
      <c r="O614" s="176"/>
    </row>
    <row r="615" spans="2:15" ht="15.75" customHeight="1" x14ac:dyDescent="0.25">
      <c r="B615" s="175"/>
      <c r="D615" s="176"/>
      <c r="H615" s="175"/>
      <c r="N615" s="176"/>
      <c r="O615" s="176"/>
    </row>
    <row r="616" spans="2:15" ht="15.75" customHeight="1" x14ac:dyDescent="0.25">
      <c r="B616" s="175"/>
      <c r="D616" s="176"/>
      <c r="H616" s="175"/>
      <c r="N616" s="176"/>
      <c r="O616" s="176"/>
    </row>
    <row r="617" spans="2:15" ht="15.75" customHeight="1" x14ac:dyDescent="0.25">
      <c r="B617" s="175"/>
      <c r="D617" s="176"/>
      <c r="H617" s="175"/>
      <c r="N617" s="176"/>
      <c r="O617" s="176"/>
    </row>
    <row r="618" spans="2:15" ht="15.75" customHeight="1" x14ac:dyDescent="0.25">
      <c r="B618" s="175"/>
      <c r="D618" s="176"/>
      <c r="H618" s="175"/>
      <c r="N618" s="176"/>
      <c r="O618" s="176"/>
    </row>
    <row r="619" spans="2:15" ht="15.75" customHeight="1" x14ac:dyDescent="0.25">
      <c r="B619" s="175"/>
      <c r="D619" s="176"/>
      <c r="H619" s="175"/>
      <c r="N619" s="176"/>
      <c r="O619" s="176"/>
    </row>
    <row r="620" spans="2:15" ht="15.75" customHeight="1" x14ac:dyDescent="0.25">
      <c r="B620" s="175"/>
      <c r="D620" s="176"/>
      <c r="H620" s="175"/>
      <c r="N620" s="176"/>
      <c r="O620" s="176"/>
    </row>
    <row r="621" spans="2:15" ht="15.75" customHeight="1" x14ac:dyDescent="0.25">
      <c r="B621" s="175"/>
      <c r="D621" s="176"/>
      <c r="H621" s="175"/>
      <c r="N621" s="176"/>
      <c r="O621" s="176"/>
    </row>
    <row r="622" spans="2:15" ht="15.75" customHeight="1" x14ac:dyDescent="0.25">
      <c r="B622" s="175"/>
      <c r="D622" s="176"/>
      <c r="H622" s="175"/>
      <c r="N622" s="176"/>
      <c r="O622" s="176"/>
    </row>
    <row r="623" spans="2:15" ht="15.75" customHeight="1" x14ac:dyDescent="0.25">
      <c r="B623" s="175"/>
      <c r="D623" s="176"/>
      <c r="H623" s="175"/>
      <c r="N623" s="176"/>
      <c r="O623" s="176"/>
    </row>
    <row r="624" spans="2:15" ht="15.75" customHeight="1" x14ac:dyDescent="0.25">
      <c r="B624" s="175"/>
      <c r="D624" s="176"/>
      <c r="H624" s="175"/>
      <c r="N624" s="176"/>
      <c r="O624" s="176"/>
    </row>
    <row r="625" spans="2:15" ht="15.75" customHeight="1" x14ac:dyDescent="0.25">
      <c r="B625" s="175"/>
      <c r="D625" s="176"/>
      <c r="H625" s="175"/>
      <c r="N625" s="176"/>
      <c r="O625" s="176"/>
    </row>
    <row r="626" spans="2:15" ht="15.75" customHeight="1" x14ac:dyDescent="0.25">
      <c r="B626" s="175"/>
      <c r="D626" s="176"/>
      <c r="H626" s="175"/>
      <c r="N626" s="176"/>
      <c r="O626" s="176"/>
    </row>
    <row r="627" spans="2:15" ht="15.75" customHeight="1" x14ac:dyDescent="0.25">
      <c r="B627" s="175"/>
      <c r="D627" s="176"/>
      <c r="H627" s="175"/>
      <c r="N627" s="176"/>
      <c r="O627" s="176"/>
    </row>
    <row r="628" spans="2:15" ht="15.75" customHeight="1" x14ac:dyDescent="0.25">
      <c r="B628" s="175"/>
      <c r="D628" s="176"/>
      <c r="H628" s="175"/>
      <c r="N628" s="176"/>
      <c r="O628" s="176"/>
    </row>
    <row r="629" spans="2:15" ht="15.75" customHeight="1" x14ac:dyDescent="0.25">
      <c r="B629" s="175"/>
      <c r="D629" s="176"/>
      <c r="H629" s="175"/>
      <c r="N629" s="176"/>
      <c r="O629" s="176"/>
    </row>
    <row r="630" spans="2:15" ht="15.75" customHeight="1" x14ac:dyDescent="0.25">
      <c r="B630" s="175"/>
      <c r="D630" s="176"/>
      <c r="H630" s="175"/>
      <c r="N630" s="176"/>
      <c r="O630" s="176"/>
    </row>
    <row r="631" spans="2:15" ht="15.75" customHeight="1" x14ac:dyDescent="0.25">
      <c r="B631" s="175"/>
      <c r="D631" s="176"/>
      <c r="H631" s="175"/>
      <c r="N631" s="176"/>
      <c r="O631" s="176"/>
    </row>
    <row r="632" spans="2:15" ht="15.75" customHeight="1" x14ac:dyDescent="0.25">
      <c r="B632" s="175"/>
      <c r="D632" s="176"/>
      <c r="H632" s="175"/>
      <c r="N632" s="176"/>
      <c r="O632" s="176"/>
    </row>
    <row r="633" spans="2:15" ht="15.75" customHeight="1" x14ac:dyDescent="0.25">
      <c r="B633" s="175"/>
      <c r="D633" s="176"/>
      <c r="H633" s="175"/>
      <c r="N633" s="176"/>
      <c r="O633" s="176"/>
    </row>
    <row r="634" spans="2:15" ht="15.75" customHeight="1" x14ac:dyDescent="0.25">
      <c r="B634" s="175"/>
      <c r="D634" s="176"/>
      <c r="H634" s="175"/>
      <c r="N634" s="176"/>
      <c r="O634" s="176"/>
    </row>
    <row r="635" spans="2:15" ht="15.75" customHeight="1" x14ac:dyDescent="0.25">
      <c r="B635" s="175"/>
      <c r="D635" s="176"/>
      <c r="H635" s="175"/>
      <c r="N635" s="176"/>
      <c r="O635" s="176"/>
    </row>
    <row r="636" spans="2:15" ht="15.75" customHeight="1" x14ac:dyDescent="0.25">
      <c r="B636" s="175"/>
      <c r="D636" s="176"/>
      <c r="H636" s="175"/>
      <c r="N636" s="176"/>
      <c r="O636" s="176"/>
    </row>
    <row r="637" spans="2:15" ht="15.75" customHeight="1" x14ac:dyDescent="0.25">
      <c r="B637" s="175"/>
      <c r="D637" s="176"/>
      <c r="H637" s="175"/>
      <c r="N637" s="176"/>
      <c r="O637" s="176"/>
    </row>
    <row r="638" spans="2:15" ht="15.75" customHeight="1" x14ac:dyDescent="0.25">
      <c r="B638" s="175"/>
      <c r="D638" s="176"/>
      <c r="H638" s="175"/>
      <c r="N638" s="176"/>
      <c r="O638" s="176"/>
    </row>
    <row r="639" spans="2:15" ht="15.75" customHeight="1" x14ac:dyDescent="0.25">
      <c r="B639" s="175"/>
      <c r="D639" s="176"/>
      <c r="H639" s="175"/>
      <c r="N639" s="176"/>
      <c r="O639" s="176"/>
    </row>
    <row r="640" spans="2:15" ht="15.75" customHeight="1" x14ac:dyDescent="0.25">
      <c r="B640" s="175"/>
      <c r="D640" s="176"/>
      <c r="H640" s="175"/>
      <c r="N640" s="176"/>
      <c r="O640" s="176"/>
    </row>
    <row r="641" spans="2:15" ht="15.75" customHeight="1" x14ac:dyDescent="0.25">
      <c r="B641" s="175"/>
      <c r="D641" s="176"/>
      <c r="H641" s="175"/>
      <c r="N641" s="176"/>
      <c r="O641" s="176"/>
    </row>
    <row r="642" spans="2:15" ht="15.75" customHeight="1" x14ac:dyDescent="0.25">
      <c r="B642" s="175"/>
      <c r="D642" s="176"/>
      <c r="H642" s="175"/>
      <c r="N642" s="176"/>
      <c r="O642" s="176"/>
    </row>
    <row r="643" spans="2:15" ht="15.75" customHeight="1" x14ac:dyDescent="0.25">
      <c r="B643" s="175"/>
      <c r="D643" s="176"/>
      <c r="H643" s="175"/>
      <c r="N643" s="176"/>
      <c r="O643" s="176"/>
    </row>
    <row r="644" spans="2:15" ht="15.75" customHeight="1" x14ac:dyDescent="0.25">
      <c r="B644" s="175"/>
      <c r="D644" s="176"/>
      <c r="H644" s="175"/>
      <c r="N644" s="176"/>
      <c r="O644" s="176"/>
    </row>
    <row r="645" spans="2:15" ht="15.75" customHeight="1" x14ac:dyDescent="0.25">
      <c r="B645" s="175"/>
      <c r="D645" s="176"/>
      <c r="H645" s="175"/>
      <c r="N645" s="176"/>
      <c r="O645" s="176"/>
    </row>
    <row r="646" spans="2:15" ht="15.75" customHeight="1" x14ac:dyDescent="0.25">
      <c r="B646" s="175"/>
      <c r="D646" s="176"/>
      <c r="H646" s="175"/>
      <c r="N646" s="176"/>
      <c r="O646" s="176"/>
    </row>
    <row r="647" spans="2:15" ht="15.75" customHeight="1" x14ac:dyDescent="0.25">
      <c r="B647" s="175"/>
      <c r="D647" s="176"/>
      <c r="H647" s="175"/>
      <c r="N647" s="176"/>
      <c r="O647" s="176"/>
    </row>
    <row r="648" spans="2:15" ht="15.75" customHeight="1" x14ac:dyDescent="0.25">
      <c r="B648" s="175"/>
      <c r="D648" s="176"/>
      <c r="H648" s="175"/>
      <c r="N648" s="176"/>
      <c r="O648" s="176"/>
    </row>
    <row r="649" spans="2:15" ht="15.75" customHeight="1" x14ac:dyDescent="0.25">
      <c r="B649" s="175"/>
      <c r="D649" s="176"/>
      <c r="H649" s="175"/>
      <c r="N649" s="176"/>
      <c r="O649" s="176"/>
    </row>
    <row r="650" spans="2:15" ht="15.75" customHeight="1" x14ac:dyDescent="0.25">
      <c r="B650" s="175"/>
      <c r="D650" s="176"/>
      <c r="H650" s="175"/>
      <c r="N650" s="176"/>
      <c r="O650" s="176"/>
    </row>
    <row r="651" spans="2:15" ht="15.75" customHeight="1" x14ac:dyDescent="0.25">
      <c r="B651" s="175"/>
      <c r="D651" s="176"/>
      <c r="H651" s="175"/>
      <c r="N651" s="176"/>
      <c r="O651" s="176"/>
    </row>
    <row r="652" spans="2:15" ht="15.75" customHeight="1" x14ac:dyDescent="0.25">
      <c r="B652" s="175"/>
      <c r="D652" s="176"/>
      <c r="H652" s="175"/>
      <c r="N652" s="176"/>
      <c r="O652" s="176"/>
    </row>
    <row r="653" spans="2:15" ht="15.75" customHeight="1" x14ac:dyDescent="0.25">
      <c r="B653" s="175"/>
      <c r="D653" s="176"/>
      <c r="H653" s="175"/>
      <c r="N653" s="176"/>
      <c r="O653" s="176"/>
    </row>
    <row r="654" spans="2:15" ht="15.75" customHeight="1" x14ac:dyDescent="0.25">
      <c r="B654" s="175"/>
      <c r="D654" s="176"/>
      <c r="H654" s="175"/>
      <c r="N654" s="176"/>
      <c r="O654" s="176"/>
    </row>
    <row r="655" spans="2:15" ht="15.75" customHeight="1" x14ac:dyDescent="0.25">
      <c r="B655" s="175"/>
      <c r="D655" s="176"/>
      <c r="H655" s="175"/>
      <c r="N655" s="176"/>
      <c r="O655" s="176"/>
    </row>
    <row r="656" spans="2:15" ht="15.75" customHeight="1" x14ac:dyDescent="0.25">
      <c r="B656" s="175"/>
      <c r="D656" s="176"/>
      <c r="H656" s="175"/>
      <c r="N656" s="176"/>
      <c r="O656" s="176"/>
    </row>
    <row r="657" spans="2:15" ht="15.75" customHeight="1" x14ac:dyDescent="0.25">
      <c r="B657" s="175"/>
      <c r="D657" s="176"/>
      <c r="H657" s="175"/>
      <c r="N657" s="176"/>
      <c r="O657" s="176"/>
    </row>
    <row r="658" spans="2:15" ht="15.75" customHeight="1" x14ac:dyDescent="0.25">
      <c r="B658" s="175"/>
      <c r="D658" s="176"/>
      <c r="H658" s="175"/>
      <c r="N658" s="176"/>
      <c r="O658" s="176"/>
    </row>
    <row r="659" spans="2:15" ht="15.75" customHeight="1" x14ac:dyDescent="0.25">
      <c r="B659" s="175"/>
      <c r="D659" s="176"/>
      <c r="H659" s="175"/>
      <c r="N659" s="176"/>
      <c r="O659" s="176"/>
    </row>
    <row r="660" spans="2:15" ht="15.75" customHeight="1" x14ac:dyDescent="0.25">
      <c r="B660" s="175"/>
      <c r="D660" s="176"/>
      <c r="H660" s="175"/>
      <c r="N660" s="176"/>
      <c r="O660" s="176"/>
    </row>
    <row r="661" spans="2:15" ht="15.75" customHeight="1" x14ac:dyDescent="0.25">
      <c r="B661" s="175"/>
      <c r="D661" s="176"/>
      <c r="H661" s="175"/>
      <c r="N661" s="176"/>
      <c r="O661" s="176"/>
    </row>
    <row r="662" spans="2:15" ht="15.75" customHeight="1" x14ac:dyDescent="0.25">
      <c r="B662" s="175"/>
      <c r="D662" s="176"/>
      <c r="H662" s="175"/>
      <c r="N662" s="176"/>
      <c r="O662" s="176"/>
    </row>
    <row r="663" spans="2:15" ht="15.75" customHeight="1" x14ac:dyDescent="0.25">
      <c r="B663" s="175"/>
      <c r="D663" s="176"/>
      <c r="H663" s="175"/>
      <c r="N663" s="176"/>
      <c r="O663" s="176"/>
    </row>
    <row r="664" spans="2:15" ht="15.75" customHeight="1" x14ac:dyDescent="0.25">
      <c r="B664" s="175"/>
      <c r="D664" s="176"/>
      <c r="H664" s="175"/>
      <c r="N664" s="176"/>
      <c r="O664" s="176"/>
    </row>
    <row r="665" spans="2:15" ht="15.75" customHeight="1" x14ac:dyDescent="0.25">
      <c r="B665" s="175"/>
      <c r="D665" s="176"/>
      <c r="H665" s="175"/>
      <c r="N665" s="176"/>
      <c r="O665" s="176"/>
    </row>
    <row r="666" spans="2:15" ht="15.75" customHeight="1" x14ac:dyDescent="0.25">
      <c r="B666" s="175"/>
      <c r="D666" s="176"/>
      <c r="H666" s="175"/>
      <c r="N666" s="176"/>
      <c r="O666" s="176"/>
    </row>
    <row r="667" spans="2:15" ht="15.75" customHeight="1" x14ac:dyDescent="0.25">
      <c r="B667" s="175"/>
      <c r="D667" s="176"/>
      <c r="H667" s="175"/>
      <c r="N667" s="176"/>
      <c r="O667" s="176"/>
    </row>
    <row r="668" spans="2:15" ht="15.75" customHeight="1" x14ac:dyDescent="0.25">
      <c r="B668" s="175"/>
      <c r="D668" s="176"/>
      <c r="H668" s="175"/>
      <c r="N668" s="176"/>
      <c r="O668" s="176"/>
    </row>
    <row r="669" spans="2:15" ht="15.75" customHeight="1" x14ac:dyDescent="0.25">
      <c r="B669" s="175"/>
      <c r="D669" s="176"/>
      <c r="H669" s="175"/>
      <c r="N669" s="176"/>
      <c r="O669" s="176"/>
    </row>
    <row r="670" spans="2:15" ht="15.75" customHeight="1" x14ac:dyDescent="0.25">
      <c r="B670" s="175"/>
      <c r="D670" s="176"/>
      <c r="H670" s="175"/>
      <c r="N670" s="176"/>
      <c r="O670" s="176"/>
    </row>
    <row r="671" spans="2:15" ht="15.75" customHeight="1" x14ac:dyDescent="0.25">
      <c r="B671" s="175"/>
      <c r="D671" s="176"/>
      <c r="H671" s="175"/>
      <c r="N671" s="176"/>
      <c r="O671" s="176"/>
    </row>
    <row r="672" spans="2:15" ht="15.75" customHeight="1" x14ac:dyDescent="0.25">
      <c r="B672" s="175"/>
      <c r="D672" s="176"/>
      <c r="H672" s="175"/>
      <c r="N672" s="176"/>
      <c r="O672" s="176"/>
    </row>
    <row r="673" spans="2:15" ht="15.75" customHeight="1" x14ac:dyDescent="0.25">
      <c r="B673" s="175"/>
      <c r="D673" s="176"/>
      <c r="H673" s="175"/>
      <c r="N673" s="176"/>
      <c r="O673" s="176"/>
    </row>
    <row r="674" spans="2:15" ht="15.75" customHeight="1" x14ac:dyDescent="0.25">
      <c r="B674" s="175"/>
      <c r="D674" s="176"/>
      <c r="H674" s="175"/>
      <c r="N674" s="176"/>
      <c r="O674" s="176"/>
    </row>
    <row r="675" spans="2:15" ht="15.75" customHeight="1" x14ac:dyDescent="0.25">
      <c r="B675" s="175"/>
      <c r="D675" s="176"/>
      <c r="H675" s="175"/>
      <c r="N675" s="176"/>
      <c r="O675" s="176"/>
    </row>
    <row r="676" spans="2:15" ht="15.75" customHeight="1" x14ac:dyDescent="0.25">
      <c r="B676" s="175"/>
      <c r="D676" s="176"/>
      <c r="H676" s="175"/>
      <c r="N676" s="176"/>
      <c r="O676" s="176"/>
    </row>
    <row r="677" spans="2:15" ht="15.75" customHeight="1" x14ac:dyDescent="0.25">
      <c r="B677" s="175"/>
      <c r="D677" s="176"/>
      <c r="H677" s="175"/>
      <c r="N677" s="176"/>
      <c r="O677" s="176"/>
    </row>
    <row r="678" spans="2:15" ht="15.75" customHeight="1" x14ac:dyDescent="0.25">
      <c r="B678" s="175"/>
      <c r="D678" s="176"/>
      <c r="H678" s="175"/>
      <c r="N678" s="176"/>
      <c r="O678" s="176"/>
    </row>
    <row r="679" spans="2:15" ht="15.75" customHeight="1" x14ac:dyDescent="0.25">
      <c r="B679" s="175"/>
      <c r="D679" s="176"/>
      <c r="H679" s="175"/>
      <c r="N679" s="176"/>
      <c r="O679" s="176"/>
    </row>
    <row r="680" spans="2:15" ht="15.75" customHeight="1" x14ac:dyDescent="0.25">
      <c r="B680" s="175"/>
      <c r="D680" s="176"/>
      <c r="H680" s="175"/>
      <c r="N680" s="176"/>
      <c r="O680" s="176"/>
    </row>
    <row r="681" spans="2:15" ht="15.75" customHeight="1" x14ac:dyDescent="0.25">
      <c r="B681" s="175"/>
      <c r="D681" s="176"/>
      <c r="H681" s="175"/>
      <c r="N681" s="176"/>
      <c r="O681" s="176"/>
    </row>
    <row r="682" spans="2:15" ht="15.75" customHeight="1" x14ac:dyDescent="0.25">
      <c r="B682" s="175"/>
      <c r="D682" s="176"/>
      <c r="H682" s="175"/>
      <c r="N682" s="176"/>
      <c r="O682" s="176"/>
    </row>
    <row r="683" spans="2:15" ht="15.75" customHeight="1" x14ac:dyDescent="0.25">
      <c r="B683" s="175"/>
      <c r="D683" s="176"/>
      <c r="H683" s="175"/>
      <c r="N683" s="176"/>
      <c r="O683" s="176"/>
    </row>
    <row r="684" spans="2:15" ht="15.75" customHeight="1" x14ac:dyDescent="0.25">
      <c r="B684" s="175"/>
      <c r="D684" s="176"/>
      <c r="H684" s="175"/>
      <c r="N684" s="176"/>
      <c r="O684" s="176"/>
    </row>
    <row r="685" spans="2:15" ht="15.75" customHeight="1" x14ac:dyDescent="0.25">
      <c r="B685" s="175"/>
      <c r="D685" s="176"/>
      <c r="H685" s="175"/>
      <c r="N685" s="176"/>
      <c r="O685" s="176"/>
    </row>
    <row r="686" spans="2:15" ht="15.75" customHeight="1" x14ac:dyDescent="0.25">
      <c r="B686" s="175"/>
      <c r="D686" s="176"/>
      <c r="H686" s="175"/>
      <c r="N686" s="176"/>
      <c r="O686" s="176"/>
    </row>
    <row r="687" spans="2:15" ht="15.75" customHeight="1" x14ac:dyDescent="0.25">
      <c r="B687" s="175"/>
      <c r="D687" s="176"/>
      <c r="H687" s="175"/>
      <c r="N687" s="176"/>
      <c r="O687" s="176"/>
    </row>
    <row r="688" spans="2:15" ht="15.75" customHeight="1" x14ac:dyDescent="0.25">
      <c r="B688" s="175"/>
      <c r="D688" s="176"/>
      <c r="H688" s="175"/>
      <c r="N688" s="176"/>
      <c r="O688" s="176"/>
    </row>
    <row r="689" spans="2:15" ht="15.75" customHeight="1" x14ac:dyDescent="0.25">
      <c r="B689" s="175"/>
      <c r="D689" s="176"/>
      <c r="H689" s="175"/>
      <c r="N689" s="176"/>
      <c r="O689" s="176"/>
    </row>
    <row r="690" spans="2:15" ht="15.75" customHeight="1" x14ac:dyDescent="0.25">
      <c r="B690" s="175"/>
      <c r="D690" s="176"/>
      <c r="H690" s="175"/>
      <c r="N690" s="176"/>
      <c r="O690" s="176"/>
    </row>
    <row r="691" spans="2:15" ht="15.75" customHeight="1" x14ac:dyDescent="0.25">
      <c r="B691" s="175"/>
      <c r="D691" s="176"/>
      <c r="H691" s="175"/>
      <c r="N691" s="176"/>
      <c r="O691" s="176"/>
    </row>
    <row r="692" spans="2:15" ht="15.75" customHeight="1" x14ac:dyDescent="0.25">
      <c r="B692" s="175"/>
      <c r="D692" s="176"/>
      <c r="H692" s="175"/>
      <c r="N692" s="176"/>
      <c r="O692" s="176"/>
    </row>
    <row r="693" spans="2:15" ht="15.75" customHeight="1" x14ac:dyDescent="0.25">
      <c r="B693" s="175"/>
      <c r="D693" s="176"/>
      <c r="H693" s="175"/>
      <c r="N693" s="176"/>
      <c r="O693" s="176"/>
    </row>
    <row r="694" spans="2:15" ht="15.75" customHeight="1" x14ac:dyDescent="0.25">
      <c r="B694" s="175"/>
      <c r="D694" s="176"/>
      <c r="H694" s="175"/>
      <c r="N694" s="176"/>
      <c r="O694" s="176"/>
    </row>
    <row r="695" spans="2:15" ht="15.75" customHeight="1" x14ac:dyDescent="0.25">
      <c r="B695" s="175"/>
      <c r="D695" s="176"/>
      <c r="H695" s="175"/>
      <c r="N695" s="176"/>
      <c r="O695" s="176"/>
    </row>
    <row r="696" spans="2:15" ht="15.75" customHeight="1" x14ac:dyDescent="0.25">
      <c r="B696" s="175"/>
      <c r="D696" s="176"/>
      <c r="H696" s="175"/>
      <c r="N696" s="176"/>
      <c r="O696" s="176"/>
    </row>
    <row r="697" spans="2:15" ht="15.75" customHeight="1" x14ac:dyDescent="0.25">
      <c r="B697" s="175"/>
      <c r="D697" s="176"/>
      <c r="H697" s="175"/>
      <c r="N697" s="176"/>
      <c r="O697" s="176"/>
    </row>
    <row r="698" spans="2:15" ht="15.75" customHeight="1" x14ac:dyDescent="0.25">
      <c r="B698" s="175"/>
      <c r="D698" s="176"/>
      <c r="H698" s="175"/>
      <c r="N698" s="176"/>
      <c r="O698" s="176"/>
    </row>
    <row r="699" spans="2:15" ht="15.75" customHeight="1" x14ac:dyDescent="0.25">
      <c r="B699" s="175"/>
      <c r="D699" s="176"/>
      <c r="H699" s="175"/>
      <c r="N699" s="176"/>
      <c r="O699" s="176"/>
    </row>
    <row r="700" spans="2:15" ht="15.75" customHeight="1" x14ac:dyDescent="0.25">
      <c r="B700" s="175"/>
      <c r="D700" s="176"/>
      <c r="H700" s="175"/>
      <c r="N700" s="176"/>
      <c r="O700" s="176"/>
    </row>
    <row r="701" spans="2:15" ht="15.75" customHeight="1" x14ac:dyDescent="0.25">
      <c r="B701" s="175"/>
      <c r="D701" s="176"/>
      <c r="H701" s="175"/>
      <c r="N701" s="176"/>
      <c r="O701" s="176"/>
    </row>
    <row r="702" spans="2:15" ht="15.75" customHeight="1" x14ac:dyDescent="0.25">
      <c r="B702" s="175"/>
      <c r="D702" s="176"/>
      <c r="H702" s="175"/>
      <c r="N702" s="176"/>
      <c r="O702" s="176"/>
    </row>
    <row r="703" spans="2:15" ht="15.75" customHeight="1" x14ac:dyDescent="0.25">
      <c r="B703" s="175"/>
      <c r="D703" s="176"/>
      <c r="H703" s="175"/>
      <c r="N703" s="176"/>
      <c r="O703" s="176"/>
    </row>
    <row r="704" spans="2:15" ht="15.75" customHeight="1" x14ac:dyDescent="0.25">
      <c r="B704" s="175"/>
      <c r="D704" s="176"/>
      <c r="H704" s="175"/>
      <c r="N704" s="176"/>
      <c r="O704" s="176"/>
    </row>
    <row r="705" spans="2:15" ht="15.75" customHeight="1" x14ac:dyDescent="0.25">
      <c r="B705" s="175"/>
      <c r="D705" s="176"/>
      <c r="H705" s="175"/>
      <c r="N705" s="176"/>
      <c r="O705" s="176"/>
    </row>
    <row r="706" spans="2:15" ht="15.75" customHeight="1" x14ac:dyDescent="0.25">
      <c r="B706" s="175"/>
      <c r="D706" s="176"/>
      <c r="H706" s="175"/>
      <c r="N706" s="176"/>
      <c r="O706" s="176"/>
    </row>
    <row r="707" spans="2:15" ht="15.75" customHeight="1" x14ac:dyDescent="0.25">
      <c r="B707" s="175"/>
      <c r="D707" s="176"/>
      <c r="H707" s="175"/>
      <c r="N707" s="176"/>
      <c r="O707" s="176"/>
    </row>
    <row r="708" spans="2:15" ht="15.75" customHeight="1" x14ac:dyDescent="0.25">
      <c r="B708" s="175"/>
      <c r="D708" s="176"/>
      <c r="H708" s="175"/>
      <c r="N708" s="176"/>
      <c r="O708" s="176"/>
    </row>
    <row r="709" spans="2:15" ht="15.75" customHeight="1" x14ac:dyDescent="0.25">
      <c r="B709" s="175"/>
      <c r="D709" s="176"/>
      <c r="H709" s="175"/>
      <c r="N709" s="176"/>
      <c r="O709" s="176"/>
    </row>
    <row r="710" spans="2:15" ht="15.75" customHeight="1" x14ac:dyDescent="0.25">
      <c r="B710" s="175"/>
      <c r="D710" s="176"/>
      <c r="H710" s="175"/>
      <c r="N710" s="176"/>
      <c r="O710" s="176"/>
    </row>
    <row r="711" spans="2:15" ht="15.75" customHeight="1" x14ac:dyDescent="0.25">
      <c r="B711" s="175"/>
      <c r="D711" s="176"/>
      <c r="H711" s="175"/>
      <c r="N711" s="176"/>
      <c r="O711" s="176"/>
    </row>
    <row r="712" spans="2:15" ht="15.75" customHeight="1" x14ac:dyDescent="0.25">
      <c r="B712" s="175"/>
      <c r="D712" s="176"/>
      <c r="H712" s="175"/>
      <c r="N712" s="176"/>
      <c r="O712" s="176"/>
    </row>
    <row r="713" spans="2:15" ht="15.75" customHeight="1" x14ac:dyDescent="0.25">
      <c r="B713" s="175"/>
      <c r="D713" s="176"/>
      <c r="H713" s="175"/>
      <c r="N713" s="176"/>
      <c r="O713" s="176"/>
    </row>
    <row r="714" spans="2:15" ht="15.75" customHeight="1" x14ac:dyDescent="0.25">
      <c r="B714" s="175"/>
      <c r="D714" s="176"/>
      <c r="H714" s="175"/>
      <c r="N714" s="176"/>
      <c r="O714" s="176"/>
    </row>
    <row r="715" spans="2:15" ht="15.75" customHeight="1" x14ac:dyDescent="0.25">
      <c r="B715" s="175"/>
      <c r="D715" s="176"/>
      <c r="H715" s="175"/>
      <c r="N715" s="176"/>
      <c r="O715" s="176"/>
    </row>
    <row r="716" spans="2:15" ht="15.75" customHeight="1" x14ac:dyDescent="0.25">
      <c r="B716" s="175"/>
      <c r="D716" s="176"/>
      <c r="H716" s="175"/>
      <c r="N716" s="176"/>
      <c r="O716" s="176"/>
    </row>
    <row r="717" spans="2:15" ht="15.75" customHeight="1" x14ac:dyDescent="0.25">
      <c r="B717" s="175"/>
      <c r="D717" s="176"/>
      <c r="H717" s="175"/>
      <c r="N717" s="176"/>
      <c r="O717" s="176"/>
    </row>
    <row r="718" spans="2:15" ht="15.75" customHeight="1" x14ac:dyDescent="0.25">
      <c r="B718" s="175"/>
      <c r="D718" s="176"/>
      <c r="H718" s="175"/>
      <c r="N718" s="176"/>
      <c r="O718" s="176"/>
    </row>
    <row r="719" spans="2:15" ht="15.75" customHeight="1" x14ac:dyDescent="0.25">
      <c r="B719" s="175"/>
      <c r="D719" s="176"/>
      <c r="H719" s="175"/>
      <c r="N719" s="176"/>
      <c r="O719" s="176"/>
    </row>
    <row r="720" spans="2:15" ht="15.75" customHeight="1" x14ac:dyDescent="0.25">
      <c r="B720" s="175"/>
      <c r="D720" s="176"/>
      <c r="H720" s="175"/>
      <c r="N720" s="176"/>
      <c r="O720" s="176"/>
    </row>
    <row r="721" spans="2:15" ht="15.75" customHeight="1" x14ac:dyDescent="0.25">
      <c r="B721" s="175"/>
      <c r="D721" s="176"/>
      <c r="H721" s="175"/>
      <c r="N721" s="176"/>
      <c r="O721" s="176"/>
    </row>
    <row r="722" spans="2:15" ht="15.75" customHeight="1" x14ac:dyDescent="0.25">
      <c r="B722" s="175"/>
      <c r="D722" s="176"/>
      <c r="H722" s="175"/>
      <c r="N722" s="176"/>
      <c r="O722" s="176"/>
    </row>
    <row r="723" spans="2:15" ht="15.75" customHeight="1" x14ac:dyDescent="0.25">
      <c r="B723" s="175"/>
      <c r="D723" s="176"/>
      <c r="H723" s="175"/>
      <c r="N723" s="176"/>
      <c r="O723" s="176"/>
    </row>
    <row r="724" spans="2:15" ht="15.75" customHeight="1" x14ac:dyDescent="0.25">
      <c r="B724" s="175"/>
      <c r="D724" s="176"/>
      <c r="H724" s="175"/>
      <c r="N724" s="176"/>
      <c r="O724" s="176"/>
    </row>
    <row r="725" spans="2:15" ht="15.75" customHeight="1" x14ac:dyDescent="0.25">
      <c r="B725" s="175"/>
      <c r="D725" s="176"/>
      <c r="H725" s="175"/>
      <c r="N725" s="176"/>
      <c r="O725" s="176"/>
    </row>
    <row r="726" spans="2:15" ht="15.75" customHeight="1" x14ac:dyDescent="0.25">
      <c r="B726" s="175"/>
      <c r="D726" s="176"/>
      <c r="H726" s="175"/>
      <c r="N726" s="176"/>
      <c r="O726" s="176"/>
    </row>
    <row r="727" spans="2:15" ht="15.75" customHeight="1" x14ac:dyDescent="0.25">
      <c r="B727" s="175"/>
      <c r="D727" s="176"/>
      <c r="H727" s="175"/>
      <c r="N727" s="176"/>
      <c r="O727" s="176"/>
    </row>
    <row r="728" spans="2:15" ht="15.75" customHeight="1" x14ac:dyDescent="0.25">
      <c r="B728" s="175"/>
      <c r="D728" s="176"/>
      <c r="H728" s="175"/>
      <c r="N728" s="176"/>
      <c r="O728" s="176"/>
    </row>
    <row r="729" spans="2:15" ht="15.75" customHeight="1" x14ac:dyDescent="0.25">
      <c r="B729" s="175"/>
      <c r="D729" s="176"/>
      <c r="H729" s="175"/>
      <c r="N729" s="176"/>
      <c r="O729" s="176"/>
    </row>
    <row r="730" spans="2:15" ht="15.75" customHeight="1" x14ac:dyDescent="0.25">
      <c r="B730" s="175"/>
      <c r="D730" s="176"/>
      <c r="H730" s="175"/>
      <c r="N730" s="176"/>
      <c r="O730" s="176"/>
    </row>
    <row r="731" spans="2:15" ht="15.75" customHeight="1" x14ac:dyDescent="0.25">
      <c r="B731" s="175"/>
      <c r="D731" s="176"/>
      <c r="H731" s="175"/>
      <c r="N731" s="176"/>
      <c r="O731" s="176"/>
    </row>
    <row r="732" spans="2:15" ht="15.75" customHeight="1" x14ac:dyDescent="0.25">
      <c r="B732" s="175"/>
      <c r="D732" s="176"/>
      <c r="H732" s="175"/>
      <c r="N732" s="176"/>
      <c r="O732" s="176"/>
    </row>
    <row r="733" spans="2:15" ht="15.75" customHeight="1" x14ac:dyDescent="0.25">
      <c r="B733" s="175"/>
      <c r="D733" s="176"/>
      <c r="H733" s="175"/>
      <c r="N733" s="176"/>
      <c r="O733" s="176"/>
    </row>
    <row r="734" spans="2:15" ht="15.75" customHeight="1" x14ac:dyDescent="0.25">
      <c r="B734" s="175"/>
      <c r="D734" s="176"/>
      <c r="H734" s="175"/>
      <c r="N734" s="176"/>
      <c r="O734" s="176"/>
    </row>
    <row r="735" spans="2:15" ht="15.75" customHeight="1" x14ac:dyDescent="0.25">
      <c r="B735" s="175"/>
      <c r="D735" s="176"/>
      <c r="H735" s="175"/>
      <c r="N735" s="176"/>
      <c r="O735" s="176"/>
    </row>
    <row r="736" spans="2:15" ht="15.75" customHeight="1" x14ac:dyDescent="0.25">
      <c r="B736" s="175"/>
      <c r="D736" s="176"/>
      <c r="H736" s="175"/>
      <c r="N736" s="176"/>
      <c r="O736" s="176"/>
    </row>
    <row r="737" spans="2:15" ht="15.75" customHeight="1" x14ac:dyDescent="0.25">
      <c r="B737" s="175"/>
      <c r="D737" s="176"/>
      <c r="H737" s="175"/>
      <c r="N737" s="176"/>
      <c r="O737" s="176"/>
    </row>
    <row r="738" spans="2:15" ht="15.75" customHeight="1" x14ac:dyDescent="0.25">
      <c r="B738" s="175"/>
      <c r="D738" s="176"/>
      <c r="H738" s="175"/>
      <c r="N738" s="176"/>
      <c r="O738" s="176"/>
    </row>
    <row r="739" spans="2:15" ht="15.75" customHeight="1" x14ac:dyDescent="0.25">
      <c r="B739" s="175"/>
      <c r="D739" s="176"/>
      <c r="H739" s="175"/>
      <c r="N739" s="176"/>
      <c r="O739" s="176"/>
    </row>
    <row r="740" spans="2:15" ht="15.75" customHeight="1" x14ac:dyDescent="0.25">
      <c r="B740" s="175"/>
      <c r="D740" s="176"/>
      <c r="H740" s="175"/>
      <c r="N740" s="176"/>
      <c r="O740" s="176"/>
    </row>
    <row r="741" spans="2:15" ht="15.75" customHeight="1" x14ac:dyDescent="0.25">
      <c r="B741" s="175"/>
      <c r="D741" s="176"/>
      <c r="H741" s="175"/>
      <c r="N741" s="176"/>
      <c r="O741" s="176"/>
    </row>
    <row r="742" spans="2:15" ht="15.75" customHeight="1" x14ac:dyDescent="0.25">
      <c r="B742" s="175"/>
      <c r="D742" s="176"/>
      <c r="H742" s="175"/>
      <c r="N742" s="176"/>
      <c r="O742" s="176"/>
    </row>
    <row r="743" spans="2:15" ht="15.75" customHeight="1" x14ac:dyDescent="0.25">
      <c r="B743" s="175"/>
      <c r="D743" s="176"/>
      <c r="H743" s="175"/>
      <c r="N743" s="176"/>
      <c r="O743" s="176"/>
    </row>
    <row r="744" spans="2:15" ht="15.75" customHeight="1" x14ac:dyDescent="0.25">
      <c r="B744" s="175"/>
      <c r="D744" s="176"/>
      <c r="H744" s="175"/>
      <c r="N744" s="176"/>
      <c r="O744" s="176"/>
    </row>
    <row r="745" spans="2:15" ht="15.75" customHeight="1" x14ac:dyDescent="0.25">
      <c r="B745" s="175"/>
      <c r="D745" s="176"/>
      <c r="H745" s="175"/>
      <c r="N745" s="176"/>
      <c r="O745" s="176"/>
    </row>
    <row r="746" spans="2:15" ht="15.75" customHeight="1" x14ac:dyDescent="0.25">
      <c r="B746" s="175"/>
      <c r="D746" s="176"/>
      <c r="H746" s="175"/>
      <c r="N746" s="176"/>
      <c r="O746" s="176"/>
    </row>
    <row r="747" spans="2:15" ht="15.75" customHeight="1" x14ac:dyDescent="0.25">
      <c r="B747" s="175"/>
      <c r="D747" s="176"/>
      <c r="H747" s="175"/>
      <c r="N747" s="176"/>
      <c r="O747" s="176"/>
    </row>
    <row r="748" spans="2:15" ht="15.75" customHeight="1" x14ac:dyDescent="0.25">
      <c r="B748" s="175"/>
      <c r="D748" s="176"/>
      <c r="H748" s="175"/>
      <c r="N748" s="176"/>
      <c r="O748" s="176"/>
    </row>
    <row r="749" spans="2:15" ht="15.75" customHeight="1" x14ac:dyDescent="0.25">
      <c r="B749" s="175"/>
      <c r="D749" s="176"/>
      <c r="H749" s="175"/>
      <c r="N749" s="176"/>
      <c r="O749" s="176"/>
    </row>
    <row r="750" spans="2:15" ht="15.75" customHeight="1" x14ac:dyDescent="0.25">
      <c r="B750" s="175"/>
      <c r="D750" s="176"/>
      <c r="H750" s="175"/>
      <c r="N750" s="176"/>
      <c r="O750" s="176"/>
    </row>
    <row r="751" spans="2:15" ht="15.75" customHeight="1" x14ac:dyDescent="0.25">
      <c r="B751" s="175"/>
      <c r="D751" s="176"/>
      <c r="H751" s="175"/>
      <c r="N751" s="176"/>
      <c r="O751" s="176"/>
    </row>
    <row r="752" spans="2:15" ht="15.75" customHeight="1" x14ac:dyDescent="0.25">
      <c r="B752" s="175"/>
      <c r="D752" s="176"/>
      <c r="H752" s="175"/>
      <c r="N752" s="176"/>
      <c r="O752" s="176"/>
    </row>
    <row r="753" spans="2:15" ht="15.75" customHeight="1" x14ac:dyDescent="0.25">
      <c r="B753" s="175"/>
      <c r="D753" s="176"/>
      <c r="H753" s="175"/>
      <c r="N753" s="176"/>
      <c r="O753" s="176"/>
    </row>
    <row r="754" spans="2:15" ht="15.75" customHeight="1" x14ac:dyDescent="0.25">
      <c r="B754" s="175"/>
      <c r="D754" s="176"/>
      <c r="H754" s="175"/>
      <c r="N754" s="176"/>
      <c r="O754" s="176"/>
    </row>
    <row r="755" spans="2:15" ht="15.75" customHeight="1" x14ac:dyDescent="0.25">
      <c r="B755" s="175"/>
      <c r="D755" s="176"/>
      <c r="H755" s="175"/>
      <c r="N755" s="176"/>
      <c r="O755" s="176"/>
    </row>
    <row r="756" spans="2:15" ht="15.75" customHeight="1" x14ac:dyDescent="0.25">
      <c r="B756" s="175"/>
      <c r="D756" s="176"/>
      <c r="H756" s="175"/>
      <c r="N756" s="176"/>
      <c r="O756" s="176"/>
    </row>
    <row r="757" spans="2:15" ht="15.75" customHeight="1" x14ac:dyDescent="0.25">
      <c r="B757" s="175"/>
      <c r="D757" s="176"/>
      <c r="H757" s="175"/>
      <c r="N757" s="176"/>
      <c r="O757" s="176"/>
    </row>
    <row r="758" spans="2:15" ht="15.75" customHeight="1" x14ac:dyDescent="0.25">
      <c r="B758" s="175"/>
      <c r="D758" s="176"/>
      <c r="H758" s="175"/>
      <c r="N758" s="176"/>
      <c r="O758" s="176"/>
    </row>
    <row r="759" spans="2:15" ht="15.75" customHeight="1" x14ac:dyDescent="0.25">
      <c r="B759" s="175"/>
      <c r="D759" s="176"/>
      <c r="H759" s="175"/>
      <c r="N759" s="176"/>
      <c r="O759" s="176"/>
    </row>
    <row r="760" spans="2:15" ht="15.75" customHeight="1" x14ac:dyDescent="0.25">
      <c r="B760" s="175"/>
      <c r="D760" s="176"/>
      <c r="H760" s="175"/>
      <c r="N760" s="176"/>
      <c r="O760" s="176"/>
    </row>
    <row r="761" spans="2:15" ht="15.75" customHeight="1" x14ac:dyDescent="0.25">
      <c r="B761" s="175"/>
      <c r="D761" s="176"/>
      <c r="H761" s="175"/>
      <c r="N761" s="176"/>
      <c r="O761" s="176"/>
    </row>
    <row r="762" spans="2:15" ht="15.75" customHeight="1" x14ac:dyDescent="0.25">
      <c r="B762" s="175"/>
      <c r="D762" s="176"/>
      <c r="H762" s="175"/>
      <c r="N762" s="176"/>
      <c r="O762" s="176"/>
    </row>
    <row r="763" spans="2:15" ht="15.75" customHeight="1" x14ac:dyDescent="0.25">
      <c r="B763" s="175"/>
      <c r="D763" s="176"/>
      <c r="H763" s="175"/>
      <c r="N763" s="176"/>
      <c r="O763" s="176"/>
    </row>
    <row r="764" spans="2:15" ht="15.75" customHeight="1" x14ac:dyDescent="0.25">
      <c r="B764" s="175"/>
      <c r="D764" s="176"/>
      <c r="H764" s="175"/>
      <c r="N764" s="176"/>
      <c r="O764" s="176"/>
    </row>
    <row r="765" spans="2:15" ht="15.75" customHeight="1" x14ac:dyDescent="0.25">
      <c r="B765" s="175"/>
      <c r="D765" s="176"/>
      <c r="H765" s="175"/>
      <c r="N765" s="176"/>
      <c r="O765" s="176"/>
    </row>
    <row r="766" spans="2:15" ht="15.75" customHeight="1" x14ac:dyDescent="0.25">
      <c r="B766" s="175"/>
      <c r="D766" s="176"/>
      <c r="H766" s="175"/>
      <c r="N766" s="176"/>
      <c r="O766" s="176"/>
    </row>
    <row r="767" spans="2:15" ht="15.75" customHeight="1" x14ac:dyDescent="0.25">
      <c r="B767" s="175"/>
      <c r="D767" s="176"/>
      <c r="H767" s="175"/>
      <c r="N767" s="176"/>
      <c r="O767" s="176"/>
    </row>
    <row r="768" spans="2:15" ht="15.75" customHeight="1" x14ac:dyDescent="0.25">
      <c r="B768" s="175"/>
      <c r="D768" s="176"/>
      <c r="H768" s="175"/>
      <c r="N768" s="176"/>
      <c r="O768" s="176"/>
    </row>
    <row r="769" spans="2:15" ht="15.75" customHeight="1" x14ac:dyDescent="0.25">
      <c r="B769" s="175"/>
      <c r="D769" s="176"/>
      <c r="H769" s="175"/>
      <c r="N769" s="176"/>
      <c r="O769" s="176"/>
    </row>
    <row r="770" spans="2:15" ht="15.75" customHeight="1" x14ac:dyDescent="0.25">
      <c r="B770" s="175"/>
      <c r="D770" s="176"/>
      <c r="H770" s="175"/>
      <c r="N770" s="176"/>
      <c r="O770" s="176"/>
    </row>
    <row r="771" spans="2:15" ht="15.75" customHeight="1" x14ac:dyDescent="0.25">
      <c r="B771" s="175"/>
      <c r="D771" s="176"/>
      <c r="H771" s="175"/>
      <c r="N771" s="176"/>
      <c r="O771" s="176"/>
    </row>
    <row r="772" spans="2:15" ht="15.75" customHeight="1" x14ac:dyDescent="0.25">
      <c r="B772" s="175"/>
      <c r="D772" s="176"/>
      <c r="H772" s="175"/>
      <c r="N772" s="176"/>
      <c r="O772" s="176"/>
    </row>
    <row r="773" spans="2:15" ht="15.75" customHeight="1" x14ac:dyDescent="0.25">
      <c r="B773" s="175"/>
      <c r="D773" s="176"/>
      <c r="H773" s="175"/>
      <c r="N773" s="176"/>
      <c r="O773" s="176"/>
    </row>
    <row r="774" spans="2:15" ht="15.75" customHeight="1" x14ac:dyDescent="0.25">
      <c r="B774" s="175"/>
      <c r="D774" s="176"/>
      <c r="H774" s="175"/>
      <c r="N774" s="176"/>
      <c r="O774" s="176"/>
    </row>
    <row r="775" spans="2:15" ht="15.75" customHeight="1" x14ac:dyDescent="0.25">
      <c r="B775" s="175"/>
      <c r="D775" s="176"/>
      <c r="H775" s="175"/>
      <c r="N775" s="176"/>
      <c r="O775" s="176"/>
    </row>
    <row r="776" spans="2:15" ht="15.75" customHeight="1" x14ac:dyDescent="0.25">
      <c r="B776" s="175"/>
      <c r="D776" s="176"/>
      <c r="H776" s="175"/>
      <c r="N776" s="176"/>
      <c r="O776" s="176"/>
    </row>
    <row r="777" spans="2:15" ht="15.75" customHeight="1" x14ac:dyDescent="0.25">
      <c r="B777" s="175"/>
      <c r="D777" s="176"/>
      <c r="H777" s="175"/>
      <c r="N777" s="176"/>
      <c r="O777" s="176"/>
    </row>
    <row r="778" spans="2:15" ht="15.75" customHeight="1" x14ac:dyDescent="0.25">
      <c r="B778" s="175"/>
      <c r="D778" s="176"/>
      <c r="H778" s="175"/>
      <c r="N778" s="176"/>
      <c r="O778" s="176"/>
    </row>
    <row r="779" spans="2:15" ht="15.75" customHeight="1" x14ac:dyDescent="0.25">
      <c r="B779" s="175"/>
      <c r="D779" s="176"/>
      <c r="H779" s="175"/>
      <c r="N779" s="176"/>
      <c r="O779" s="176"/>
    </row>
    <row r="780" spans="2:15" ht="15.75" customHeight="1" x14ac:dyDescent="0.25">
      <c r="B780" s="175"/>
      <c r="D780" s="176"/>
      <c r="H780" s="175"/>
      <c r="N780" s="176"/>
      <c r="O780" s="176"/>
    </row>
    <row r="781" spans="2:15" ht="15.75" customHeight="1" x14ac:dyDescent="0.25">
      <c r="B781" s="175"/>
      <c r="D781" s="176"/>
      <c r="H781" s="175"/>
      <c r="N781" s="176"/>
      <c r="O781" s="176"/>
    </row>
    <row r="782" spans="2:15" ht="15.75" customHeight="1" x14ac:dyDescent="0.25">
      <c r="B782" s="175"/>
      <c r="D782" s="176"/>
      <c r="H782" s="175"/>
      <c r="N782" s="176"/>
      <c r="O782" s="176"/>
    </row>
    <row r="783" spans="2:15" ht="15.75" customHeight="1" x14ac:dyDescent="0.25">
      <c r="B783" s="175"/>
      <c r="D783" s="176"/>
      <c r="H783" s="175"/>
      <c r="N783" s="176"/>
      <c r="O783" s="176"/>
    </row>
    <row r="784" spans="2:15" ht="15.75" customHeight="1" x14ac:dyDescent="0.25">
      <c r="B784" s="175"/>
      <c r="D784" s="176"/>
      <c r="H784" s="175"/>
      <c r="N784" s="176"/>
      <c r="O784" s="176"/>
    </row>
    <row r="785" spans="2:15" ht="15.75" customHeight="1" x14ac:dyDescent="0.25">
      <c r="B785" s="175"/>
      <c r="D785" s="176"/>
      <c r="H785" s="175"/>
      <c r="N785" s="176"/>
      <c r="O785" s="176"/>
    </row>
    <row r="786" spans="2:15" ht="15.75" customHeight="1" x14ac:dyDescent="0.25">
      <c r="B786" s="175"/>
      <c r="D786" s="176"/>
      <c r="H786" s="175"/>
      <c r="N786" s="176"/>
      <c r="O786" s="176"/>
    </row>
    <row r="787" spans="2:15" ht="15.75" customHeight="1" x14ac:dyDescent="0.25">
      <c r="B787" s="175"/>
      <c r="D787" s="176"/>
      <c r="H787" s="175"/>
      <c r="N787" s="176"/>
      <c r="O787" s="176"/>
    </row>
    <row r="788" spans="2:15" ht="15.75" customHeight="1" x14ac:dyDescent="0.25">
      <c r="B788" s="175"/>
      <c r="D788" s="176"/>
      <c r="H788" s="175"/>
      <c r="N788" s="176"/>
      <c r="O788" s="176"/>
    </row>
    <row r="789" spans="2:15" ht="15.75" customHeight="1" x14ac:dyDescent="0.25">
      <c r="B789" s="175"/>
      <c r="D789" s="176"/>
      <c r="H789" s="175"/>
      <c r="N789" s="176"/>
      <c r="O789" s="176"/>
    </row>
    <row r="790" spans="2:15" ht="15.75" customHeight="1" x14ac:dyDescent="0.25">
      <c r="B790" s="175"/>
      <c r="D790" s="176"/>
      <c r="H790" s="175"/>
      <c r="N790" s="176"/>
      <c r="O790" s="176"/>
    </row>
    <row r="791" spans="2:15" ht="15.75" customHeight="1" x14ac:dyDescent="0.25">
      <c r="B791" s="175"/>
      <c r="D791" s="176"/>
      <c r="H791" s="175"/>
      <c r="N791" s="176"/>
      <c r="O791" s="176"/>
    </row>
    <row r="792" spans="2:15" ht="15.75" customHeight="1" x14ac:dyDescent="0.25">
      <c r="B792" s="175"/>
      <c r="D792" s="176"/>
      <c r="H792" s="175"/>
      <c r="N792" s="176"/>
      <c r="O792" s="176"/>
    </row>
    <row r="793" spans="2:15" ht="15.75" customHeight="1" x14ac:dyDescent="0.25">
      <c r="B793" s="175"/>
      <c r="D793" s="176"/>
      <c r="H793" s="175"/>
      <c r="N793" s="176"/>
      <c r="O793" s="176"/>
    </row>
    <row r="794" spans="2:15" ht="15.75" customHeight="1" x14ac:dyDescent="0.25">
      <c r="B794" s="175"/>
      <c r="D794" s="176"/>
      <c r="H794" s="175"/>
      <c r="N794" s="176"/>
      <c r="O794" s="176"/>
    </row>
    <row r="795" spans="2:15" ht="15.75" customHeight="1" x14ac:dyDescent="0.25">
      <c r="B795" s="175"/>
      <c r="D795" s="176"/>
      <c r="H795" s="175"/>
      <c r="N795" s="176"/>
      <c r="O795" s="176"/>
    </row>
    <row r="796" spans="2:15" ht="15.75" customHeight="1" x14ac:dyDescent="0.25">
      <c r="B796" s="175"/>
      <c r="D796" s="176"/>
      <c r="H796" s="175"/>
      <c r="N796" s="176"/>
      <c r="O796" s="176"/>
    </row>
    <row r="797" spans="2:15" ht="15.75" customHeight="1" x14ac:dyDescent="0.25">
      <c r="B797" s="175"/>
      <c r="D797" s="176"/>
      <c r="H797" s="175"/>
      <c r="N797" s="176"/>
      <c r="O797" s="176"/>
    </row>
    <row r="798" spans="2:15" ht="15.75" customHeight="1" x14ac:dyDescent="0.25">
      <c r="B798" s="175"/>
      <c r="D798" s="176"/>
      <c r="H798" s="175"/>
      <c r="N798" s="176"/>
      <c r="O798" s="176"/>
    </row>
    <row r="799" spans="2:15" ht="15.75" customHeight="1" x14ac:dyDescent="0.25">
      <c r="B799" s="175"/>
      <c r="D799" s="176"/>
      <c r="H799" s="175"/>
      <c r="N799" s="176"/>
      <c r="O799" s="176"/>
    </row>
    <row r="800" spans="2:15" ht="15.75" customHeight="1" x14ac:dyDescent="0.25">
      <c r="B800" s="175"/>
      <c r="D800" s="176"/>
      <c r="H800" s="175"/>
      <c r="N800" s="176"/>
      <c r="O800" s="176"/>
    </row>
    <row r="801" spans="2:15" ht="15.75" customHeight="1" x14ac:dyDescent="0.25">
      <c r="B801" s="175"/>
      <c r="D801" s="176"/>
      <c r="H801" s="175"/>
      <c r="N801" s="176"/>
      <c r="O801" s="176"/>
    </row>
    <row r="802" spans="2:15" ht="15.75" customHeight="1" x14ac:dyDescent="0.25">
      <c r="B802" s="175"/>
      <c r="D802" s="176"/>
      <c r="H802" s="175"/>
      <c r="N802" s="176"/>
      <c r="O802" s="176"/>
    </row>
    <row r="803" spans="2:15" ht="15.75" customHeight="1" x14ac:dyDescent="0.25">
      <c r="B803" s="175"/>
      <c r="D803" s="176"/>
      <c r="H803" s="175"/>
      <c r="N803" s="176"/>
      <c r="O803" s="176"/>
    </row>
    <row r="804" spans="2:15" ht="15.75" customHeight="1" x14ac:dyDescent="0.25">
      <c r="B804" s="175"/>
      <c r="D804" s="176"/>
      <c r="H804" s="175"/>
      <c r="N804" s="176"/>
      <c r="O804" s="176"/>
    </row>
    <row r="805" spans="2:15" ht="15.75" customHeight="1" x14ac:dyDescent="0.25">
      <c r="B805" s="175"/>
      <c r="D805" s="176"/>
      <c r="H805" s="175"/>
      <c r="N805" s="176"/>
      <c r="O805" s="176"/>
    </row>
    <row r="806" spans="2:15" ht="15.75" customHeight="1" x14ac:dyDescent="0.25">
      <c r="B806" s="175"/>
      <c r="D806" s="176"/>
      <c r="H806" s="175"/>
      <c r="N806" s="176"/>
      <c r="O806" s="176"/>
    </row>
    <row r="807" spans="2:15" ht="15.75" customHeight="1" x14ac:dyDescent="0.25">
      <c r="B807" s="175"/>
      <c r="D807" s="176"/>
      <c r="H807" s="175"/>
      <c r="N807" s="176"/>
      <c r="O807" s="176"/>
    </row>
    <row r="808" spans="2:15" ht="15.75" customHeight="1" x14ac:dyDescent="0.25">
      <c r="B808" s="175"/>
      <c r="D808" s="176"/>
      <c r="H808" s="175"/>
      <c r="N808" s="176"/>
      <c r="O808" s="176"/>
    </row>
    <row r="809" spans="2:15" ht="15.75" customHeight="1" x14ac:dyDescent="0.25">
      <c r="B809" s="175"/>
      <c r="D809" s="176"/>
      <c r="H809" s="175"/>
      <c r="N809" s="176"/>
      <c r="O809" s="176"/>
    </row>
    <row r="810" spans="2:15" ht="15.75" customHeight="1" x14ac:dyDescent="0.25">
      <c r="B810" s="175"/>
      <c r="D810" s="176"/>
      <c r="H810" s="175"/>
      <c r="N810" s="176"/>
      <c r="O810" s="176"/>
    </row>
    <row r="811" spans="2:15" ht="15.75" customHeight="1" x14ac:dyDescent="0.25">
      <c r="B811" s="175"/>
      <c r="D811" s="176"/>
      <c r="H811" s="175"/>
      <c r="N811" s="176"/>
      <c r="O811" s="176"/>
    </row>
    <row r="812" spans="2:15" ht="15.75" customHeight="1" x14ac:dyDescent="0.25">
      <c r="B812" s="175"/>
      <c r="D812" s="176"/>
      <c r="H812" s="175"/>
      <c r="N812" s="176"/>
      <c r="O812" s="176"/>
    </row>
    <row r="813" spans="2:15" ht="15.75" customHeight="1" x14ac:dyDescent="0.25">
      <c r="B813" s="175"/>
      <c r="D813" s="176"/>
      <c r="H813" s="175"/>
      <c r="N813" s="176"/>
      <c r="O813" s="176"/>
    </row>
    <row r="814" spans="2:15" ht="15.75" customHeight="1" x14ac:dyDescent="0.25">
      <c r="B814" s="175"/>
      <c r="D814" s="176"/>
      <c r="H814" s="175"/>
      <c r="N814" s="176"/>
      <c r="O814" s="176"/>
    </row>
    <row r="815" spans="2:15" ht="15.75" customHeight="1" x14ac:dyDescent="0.25">
      <c r="B815" s="175"/>
      <c r="D815" s="176"/>
      <c r="H815" s="175"/>
      <c r="N815" s="176"/>
      <c r="O815" s="176"/>
    </row>
    <row r="816" spans="2:15" ht="15.75" customHeight="1" x14ac:dyDescent="0.25">
      <c r="B816" s="175"/>
      <c r="D816" s="176"/>
      <c r="H816" s="175"/>
      <c r="N816" s="176"/>
      <c r="O816" s="176"/>
    </row>
    <row r="817" spans="2:15" ht="15.75" customHeight="1" x14ac:dyDescent="0.25">
      <c r="B817" s="175"/>
      <c r="D817" s="176"/>
      <c r="H817" s="175"/>
      <c r="N817" s="176"/>
      <c r="O817" s="176"/>
    </row>
    <row r="818" spans="2:15" ht="15.75" customHeight="1" x14ac:dyDescent="0.25">
      <c r="B818" s="175"/>
      <c r="D818" s="176"/>
      <c r="H818" s="175"/>
      <c r="N818" s="176"/>
      <c r="O818" s="176"/>
    </row>
    <row r="819" spans="2:15" ht="15.75" customHeight="1" x14ac:dyDescent="0.25">
      <c r="B819" s="175"/>
      <c r="D819" s="176"/>
      <c r="H819" s="175"/>
      <c r="N819" s="176"/>
      <c r="O819" s="176"/>
    </row>
    <row r="820" spans="2:15" ht="15.75" customHeight="1" x14ac:dyDescent="0.25">
      <c r="B820" s="175"/>
      <c r="D820" s="176"/>
      <c r="H820" s="175"/>
      <c r="N820" s="176"/>
      <c r="O820" s="176"/>
    </row>
    <row r="821" spans="2:15" ht="15.75" customHeight="1" x14ac:dyDescent="0.25">
      <c r="B821" s="175"/>
      <c r="D821" s="176"/>
      <c r="H821" s="175"/>
      <c r="N821" s="176"/>
      <c r="O821" s="176"/>
    </row>
    <row r="822" spans="2:15" ht="15.75" customHeight="1" x14ac:dyDescent="0.25">
      <c r="B822" s="175"/>
      <c r="D822" s="176"/>
      <c r="H822" s="175"/>
      <c r="N822" s="176"/>
      <c r="O822" s="176"/>
    </row>
    <row r="823" spans="2:15" ht="15.75" customHeight="1" x14ac:dyDescent="0.25">
      <c r="B823" s="175"/>
      <c r="D823" s="176"/>
      <c r="H823" s="175"/>
      <c r="N823" s="176"/>
      <c r="O823" s="176"/>
    </row>
    <row r="824" spans="2:15" ht="15.75" customHeight="1" x14ac:dyDescent="0.25">
      <c r="B824" s="175"/>
      <c r="D824" s="176"/>
      <c r="H824" s="175"/>
      <c r="N824" s="176"/>
      <c r="O824" s="176"/>
    </row>
    <row r="825" spans="2:15" ht="15.75" customHeight="1" x14ac:dyDescent="0.25">
      <c r="B825" s="175"/>
      <c r="D825" s="176"/>
      <c r="H825" s="175"/>
      <c r="N825" s="176"/>
      <c r="O825" s="176"/>
    </row>
    <row r="826" spans="2:15" ht="15.75" customHeight="1" x14ac:dyDescent="0.25">
      <c r="B826" s="175"/>
      <c r="D826" s="176"/>
      <c r="H826" s="175"/>
      <c r="N826" s="176"/>
      <c r="O826" s="176"/>
    </row>
    <row r="827" spans="2:15" ht="15.75" customHeight="1" x14ac:dyDescent="0.25">
      <c r="B827" s="175"/>
      <c r="D827" s="176"/>
      <c r="H827" s="175"/>
      <c r="N827" s="176"/>
      <c r="O827" s="176"/>
    </row>
    <row r="828" spans="2:15" ht="15.75" customHeight="1" x14ac:dyDescent="0.25">
      <c r="B828" s="175"/>
      <c r="D828" s="176"/>
      <c r="H828" s="175"/>
      <c r="N828" s="176"/>
      <c r="O828" s="176"/>
    </row>
    <row r="829" spans="2:15" ht="15.75" customHeight="1" x14ac:dyDescent="0.25">
      <c r="B829" s="175"/>
      <c r="D829" s="176"/>
      <c r="H829" s="175"/>
      <c r="N829" s="176"/>
      <c r="O829" s="176"/>
    </row>
    <row r="830" spans="2:15" ht="15.75" customHeight="1" x14ac:dyDescent="0.25">
      <c r="B830" s="175"/>
      <c r="D830" s="176"/>
      <c r="H830" s="175"/>
      <c r="N830" s="176"/>
      <c r="O830" s="176"/>
    </row>
    <row r="831" spans="2:15" ht="15.75" customHeight="1" x14ac:dyDescent="0.25">
      <c r="B831" s="175"/>
      <c r="D831" s="176"/>
      <c r="H831" s="175"/>
      <c r="N831" s="176"/>
      <c r="O831" s="176"/>
    </row>
    <row r="832" spans="2:15" ht="15.75" customHeight="1" x14ac:dyDescent="0.25">
      <c r="B832" s="175"/>
      <c r="D832" s="176"/>
      <c r="H832" s="175"/>
      <c r="N832" s="176"/>
      <c r="O832" s="176"/>
    </row>
    <row r="833" spans="2:15" ht="15.75" customHeight="1" x14ac:dyDescent="0.25">
      <c r="B833" s="175"/>
      <c r="D833" s="176"/>
      <c r="H833" s="175"/>
      <c r="N833" s="176"/>
      <c r="O833" s="176"/>
    </row>
    <row r="834" spans="2:15" ht="15.75" customHeight="1" x14ac:dyDescent="0.25">
      <c r="B834" s="175"/>
      <c r="D834" s="176"/>
      <c r="H834" s="175"/>
      <c r="N834" s="176"/>
      <c r="O834" s="176"/>
    </row>
    <row r="835" spans="2:15" ht="15.75" customHeight="1" x14ac:dyDescent="0.25">
      <c r="B835" s="175"/>
      <c r="D835" s="176"/>
      <c r="H835" s="175"/>
      <c r="N835" s="176"/>
      <c r="O835" s="176"/>
    </row>
    <row r="836" spans="2:15" ht="15.75" customHeight="1" x14ac:dyDescent="0.25">
      <c r="B836" s="175"/>
      <c r="D836" s="176"/>
      <c r="H836" s="175"/>
      <c r="N836" s="176"/>
      <c r="O836" s="176"/>
    </row>
    <row r="837" spans="2:15" ht="15.75" customHeight="1" x14ac:dyDescent="0.25">
      <c r="B837" s="175"/>
      <c r="D837" s="176"/>
      <c r="H837" s="175"/>
      <c r="N837" s="176"/>
      <c r="O837" s="176"/>
    </row>
    <row r="838" spans="2:15" ht="15.75" customHeight="1" x14ac:dyDescent="0.25">
      <c r="B838" s="175"/>
      <c r="D838" s="176"/>
      <c r="H838" s="175"/>
      <c r="N838" s="176"/>
      <c r="O838" s="176"/>
    </row>
    <row r="839" spans="2:15" ht="15.75" customHeight="1" x14ac:dyDescent="0.25">
      <c r="B839" s="175"/>
      <c r="D839" s="176"/>
      <c r="H839" s="175"/>
      <c r="N839" s="176"/>
      <c r="O839" s="176"/>
    </row>
    <row r="840" spans="2:15" ht="15.75" customHeight="1" x14ac:dyDescent="0.25">
      <c r="B840" s="175"/>
      <c r="D840" s="176"/>
      <c r="H840" s="175"/>
      <c r="N840" s="176"/>
      <c r="O840" s="176"/>
    </row>
    <row r="841" spans="2:15" ht="15.75" customHeight="1" x14ac:dyDescent="0.25">
      <c r="B841" s="175"/>
      <c r="D841" s="176"/>
      <c r="H841" s="175"/>
      <c r="N841" s="176"/>
      <c r="O841" s="176"/>
    </row>
    <row r="842" spans="2:15" ht="15.75" customHeight="1" x14ac:dyDescent="0.25">
      <c r="B842" s="175"/>
      <c r="D842" s="176"/>
      <c r="H842" s="175"/>
      <c r="N842" s="176"/>
      <c r="O842" s="176"/>
    </row>
    <row r="843" spans="2:15" ht="15.75" customHeight="1" x14ac:dyDescent="0.25">
      <c r="B843" s="175"/>
      <c r="D843" s="176"/>
      <c r="H843" s="175"/>
      <c r="N843" s="176"/>
      <c r="O843" s="176"/>
    </row>
    <row r="844" spans="2:15" ht="15.75" customHeight="1" x14ac:dyDescent="0.25">
      <c r="B844" s="175"/>
      <c r="D844" s="176"/>
      <c r="H844" s="175"/>
      <c r="N844" s="176"/>
      <c r="O844" s="176"/>
    </row>
    <row r="845" spans="2:15" ht="15.75" customHeight="1" x14ac:dyDescent="0.25">
      <c r="B845" s="175"/>
      <c r="D845" s="176"/>
      <c r="H845" s="175"/>
      <c r="N845" s="176"/>
      <c r="O845" s="176"/>
    </row>
    <row r="846" spans="2:15" ht="15.75" customHeight="1" x14ac:dyDescent="0.25">
      <c r="B846" s="175"/>
      <c r="D846" s="176"/>
      <c r="H846" s="175"/>
      <c r="N846" s="176"/>
      <c r="O846" s="176"/>
    </row>
    <row r="847" spans="2:15" ht="15.75" customHeight="1" x14ac:dyDescent="0.25">
      <c r="B847" s="175"/>
      <c r="D847" s="176"/>
      <c r="H847" s="175"/>
      <c r="N847" s="176"/>
      <c r="O847" s="176"/>
    </row>
    <row r="848" spans="2:15" ht="15.75" customHeight="1" x14ac:dyDescent="0.25">
      <c r="B848" s="175"/>
      <c r="D848" s="176"/>
      <c r="H848" s="175"/>
      <c r="N848" s="176"/>
      <c r="O848" s="176"/>
    </row>
    <row r="849" spans="2:15" ht="15.75" customHeight="1" x14ac:dyDescent="0.25">
      <c r="B849" s="175"/>
      <c r="D849" s="176"/>
      <c r="H849" s="175"/>
      <c r="N849" s="176"/>
      <c r="O849" s="176"/>
    </row>
    <row r="850" spans="2:15" ht="15.75" customHeight="1" x14ac:dyDescent="0.25">
      <c r="B850" s="175"/>
      <c r="D850" s="176"/>
      <c r="H850" s="175"/>
      <c r="N850" s="176"/>
      <c r="O850" s="176"/>
    </row>
    <row r="851" spans="2:15" ht="15.75" customHeight="1" x14ac:dyDescent="0.25">
      <c r="B851" s="175"/>
      <c r="D851" s="176"/>
      <c r="H851" s="175"/>
      <c r="N851" s="176"/>
      <c r="O851" s="176"/>
    </row>
    <row r="852" spans="2:15" ht="15.75" customHeight="1" x14ac:dyDescent="0.25">
      <c r="B852" s="175"/>
      <c r="D852" s="176"/>
      <c r="H852" s="175"/>
      <c r="N852" s="176"/>
      <c r="O852" s="176"/>
    </row>
    <row r="853" spans="2:15" ht="15.75" customHeight="1" x14ac:dyDescent="0.25">
      <c r="B853" s="175"/>
      <c r="D853" s="176"/>
      <c r="H853" s="175"/>
      <c r="N853" s="176"/>
      <c r="O853" s="176"/>
    </row>
    <row r="854" spans="2:15" ht="15.75" customHeight="1" x14ac:dyDescent="0.25">
      <c r="B854" s="175"/>
      <c r="D854" s="176"/>
      <c r="H854" s="175"/>
      <c r="N854" s="176"/>
      <c r="O854" s="176"/>
    </row>
    <row r="855" spans="2:15" ht="15.75" customHeight="1" x14ac:dyDescent="0.25">
      <c r="B855" s="175"/>
      <c r="D855" s="176"/>
      <c r="H855" s="175"/>
      <c r="N855" s="176"/>
      <c r="O855" s="176"/>
    </row>
    <row r="856" spans="2:15" ht="15.75" customHeight="1" x14ac:dyDescent="0.25">
      <c r="B856" s="175"/>
      <c r="D856" s="176"/>
      <c r="H856" s="175"/>
      <c r="N856" s="176"/>
      <c r="O856" s="176"/>
    </row>
    <row r="857" spans="2:15" ht="15.75" customHeight="1" x14ac:dyDescent="0.25">
      <c r="B857" s="175"/>
      <c r="D857" s="176"/>
      <c r="H857" s="175"/>
      <c r="N857" s="176"/>
      <c r="O857" s="176"/>
    </row>
    <row r="858" spans="2:15" ht="15.75" customHeight="1" x14ac:dyDescent="0.25">
      <c r="B858" s="175"/>
      <c r="D858" s="176"/>
      <c r="H858" s="175"/>
      <c r="N858" s="176"/>
      <c r="O858" s="176"/>
    </row>
    <row r="859" spans="2:15" ht="15.75" customHeight="1" x14ac:dyDescent="0.25">
      <c r="B859" s="175"/>
      <c r="D859" s="176"/>
      <c r="H859" s="175"/>
      <c r="N859" s="176"/>
      <c r="O859" s="176"/>
    </row>
    <row r="860" spans="2:15" ht="15.75" customHeight="1" x14ac:dyDescent="0.25">
      <c r="B860" s="175"/>
      <c r="D860" s="176"/>
      <c r="H860" s="175"/>
      <c r="N860" s="176"/>
      <c r="O860" s="176"/>
    </row>
    <row r="861" spans="2:15" ht="15.75" customHeight="1" x14ac:dyDescent="0.25">
      <c r="B861" s="175"/>
      <c r="D861" s="176"/>
      <c r="H861" s="175"/>
      <c r="N861" s="176"/>
      <c r="O861" s="176"/>
    </row>
    <row r="862" spans="2:15" ht="15.75" customHeight="1" x14ac:dyDescent="0.25">
      <c r="B862" s="175"/>
      <c r="D862" s="176"/>
      <c r="H862" s="175"/>
      <c r="N862" s="176"/>
      <c r="O862" s="176"/>
    </row>
    <row r="863" spans="2:15" ht="15.75" customHeight="1" x14ac:dyDescent="0.25">
      <c r="B863" s="175"/>
      <c r="D863" s="176"/>
      <c r="H863" s="175"/>
      <c r="N863" s="176"/>
      <c r="O863" s="176"/>
    </row>
    <row r="864" spans="2:15" ht="15.75" customHeight="1" x14ac:dyDescent="0.25">
      <c r="B864" s="175"/>
      <c r="D864" s="176"/>
      <c r="H864" s="175"/>
      <c r="N864" s="176"/>
      <c r="O864" s="176"/>
    </row>
    <row r="865" spans="2:15" ht="15.75" customHeight="1" x14ac:dyDescent="0.25">
      <c r="B865" s="175"/>
      <c r="D865" s="176"/>
      <c r="H865" s="175"/>
      <c r="N865" s="176"/>
      <c r="O865" s="176"/>
    </row>
    <row r="866" spans="2:15" ht="15.75" customHeight="1" x14ac:dyDescent="0.25">
      <c r="B866" s="175"/>
      <c r="D866" s="176"/>
      <c r="H866" s="175"/>
      <c r="N866" s="176"/>
      <c r="O866" s="176"/>
    </row>
    <row r="867" spans="2:15" ht="15.75" customHeight="1" x14ac:dyDescent="0.25">
      <c r="B867" s="175"/>
      <c r="D867" s="176"/>
      <c r="H867" s="175"/>
      <c r="N867" s="176"/>
      <c r="O867" s="176"/>
    </row>
    <row r="868" spans="2:15" ht="15.75" customHeight="1" x14ac:dyDescent="0.25">
      <c r="B868" s="175"/>
      <c r="D868" s="176"/>
      <c r="H868" s="175"/>
      <c r="N868" s="176"/>
      <c r="O868" s="176"/>
    </row>
    <row r="869" spans="2:15" ht="15.75" customHeight="1" x14ac:dyDescent="0.25">
      <c r="B869" s="175"/>
      <c r="D869" s="176"/>
      <c r="H869" s="175"/>
      <c r="N869" s="176"/>
      <c r="O869" s="176"/>
    </row>
    <row r="870" spans="2:15" ht="15.75" customHeight="1" x14ac:dyDescent="0.25">
      <c r="B870" s="175"/>
      <c r="D870" s="176"/>
      <c r="H870" s="175"/>
      <c r="N870" s="176"/>
      <c r="O870" s="176"/>
    </row>
    <row r="871" spans="2:15" ht="15.75" customHeight="1" x14ac:dyDescent="0.25">
      <c r="B871" s="175"/>
      <c r="D871" s="176"/>
      <c r="H871" s="175"/>
      <c r="N871" s="176"/>
      <c r="O871" s="176"/>
    </row>
    <row r="872" spans="2:15" ht="15.75" customHeight="1" x14ac:dyDescent="0.25">
      <c r="B872" s="175"/>
      <c r="D872" s="176"/>
      <c r="H872" s="175"/>
      <c r="N872" s="176"/>
      <c r="O872" s="176"/>
    </row>
    <row r="873" spans="2:15" ht="15.75" customHeight="1" x14ac:dyDescent="0.25">
      <c r="B873" s="175"/>
      <c r="D873" s="176"/>
      <c r="H873" s="175"/>
      <c r="N873" s="176"/>
      <c r="O873" s="176"/>
    </row>
    <row r="874" spans="2:15" ht="15.75" customHeight="1" x14ac:dyDescent="0.25">
      <c r="B874" s="175"/>
      <c r="D874" s="176"/>
      <c r="H874" s="175"/>
      <c r="N874" s="176"/>
      <c r="O874" s="176"/>
    </row>
    <row r="875" spans="2:15" ht="15.75" customHeight="1" x14ac:dyDescent="0.25">
      <c r="B875" s="175"/>
      <c r="D875" s="176"/>
      <c r="H875" s="175"/>
      <c r="N875" s="176"/>
      <c r="O875" s="176"/>
    </row>
    <row r="876" spans="2:15" ht="15.75" customHeight="1" x14ac:dyDescent="0.25">
      <c r="B876" s="175"/>
      <c r="D876" s="176"/>
      <c r="H876" s="175"/>
      <c r="N876" s="176"/>
      <c r="O876" s="176"/>
    </row>
    <row r="877" spans="2:15" ht="15.75" customHeight="1" x14ac:dyDescent="0.25">
      <c r="B877" s="175"/>
      <c r="D877" s="176"/>
      <c r="H877" s="175"/>
      <c r="N877" s="176"/>
      <c r="O877" s="176"/>
    </row>
    <row r="878" spans="2:15" ht="15.75" customHeight="1" x14ac:dyDescent="0.25">
      <c r="B878" s="175"/>
      <c r="D878" s="176"/>
      <c r="H878" s="175"/>
      <c r="N878" s="176"/>
      <c r="O878" s="176"/>
    </row>
    <row r="879" spans="2:15" ht="15.75" customHeight="1" x14ac:dyDescent="0.25">
      <c r="B879" s="175"/>
      <c r="D879" s="176"/>
      <c r="H879" s="175"/>
      <c r="N879" s="176"/>
      <c r="O879" s="176"/>
    </row>
    <row r="880" spans="2:15" ht="15.75" customHeight="1" x14ac:dyDescent="0.25">
      <c r="B880" s="175"/>
      <c r="D880" s="176"/>
      <c r="H880" s="175"/>
      <c r="N880" s="176"/>
      <c r="O880" s="176"/>
    </row>
    <row r="881" spans="2:15" ht="15.75" customHeight="1" x14ac:dyDescent="0.25">
      <c r="B881" s="175"/>
      <c r="D881" s="176"/>
      <c r="H881" s="175"/>
      <c r="N881" s="176"/>
      <c r="O881" s="176"/>
    </row>
    <row r="882" spans="2:15" ht="15.75" customHeight="1" x14ac:dyDescent="0.25">
      <c r="B882" s="175"/>
      <c r="D882" s="176"/>
      <c r="H882" s="175"/>
      <c r="N882" s="176"/>
      <c r="O882" s="176"/>
    </row>
    <row r="883" spans="2:15" ht="15.75" customHeight="1" x14ac:dyDescent="0.25">
      <c r="B883" s="175"/>
      <c r="D883" s="176"/>
      <c r="H883" s="175"/>
      <c r="N883" s="176"/>
      <c r="O883" s="176"/>
    </row>
    <row r="884" spans="2:15" ht="15.75" customHeight="1" x14ac:dyDescent="0.25">
      <c r="B884" s="175"/>
      <c r="D884" s="176"/>
      <c r="H884" s="175"/>
      <c r="N884" s="176"/>
      <c r="O884" s="176"/>
    </row>
    <row r="885" spans="2:15" ht="15.75" customHeight="1" x14ac:dyDescent="0.25">
      <c r="B885" s="175"/>
      <c r="D885" s="176"/>
      <c r="H885" s="175"/>
      <c r="N885" s="176"/>
      <c r="O885" s="176"/>
    </row>
    <row r="886" spans="2:15" ht="15.75" customHeight="1" x14ac:dyDescent="0.25">
      <c r="B886" s="175"/>
      <c r="D886" s="176"/>
      <c r="H886" s="175"/>
      <c r="N886" s="176"/>
      <c r="O886" s="176"/>
    </row>
    <row r="887" spans="2:15" ht="15.75" customHeight="1" x14ac:dyDescent="0.25">
      <c r="B887" s="175"/>
      <c r="D887" s="176"/>
      <c r="H887" s="175"/>
      <c r="N887" s="176"/>
      <c r="O887" s="176"/>
    </row>
    <row r="888" spans="2:15" ht="15.75" customHeight="1" x14ac:dyDescent="0.25">
      <c r="B888" s="175"/>
      <c r="D888" s="176"/>
      <c r="H888" s="175"/>
      <c r="N888" s="176"/>
      <c r="O888" s="176"/>
    </row>
    <row r="889" spans="2:15" ht="15.75" customHeight="1" x14ac:dyDescent="0.25">
      <c r="B889" s="175"/>
      <c r="D889" s="176"/>
      <c r="H889" s="175"/>
      <c r="N889" s="176"/>
      <c r="O889" s="176"/>
    </row>
    <row r="890" spans="2:15" ht="15.75" customHeight="1" x14ac:dyDescent="0.25">
      <c r="B890" s="175"/>
      <c r="D890" s="176"/>
      <c r="H890" s="175"/>
      <c r="N890" s="176"/>
      <c r="O890" s="176"/>
    </row>
    <row r="891" spans="2:15" ht="15.75" customHeight="1" x14ac:dyDescent="0.25">
      <c r="B891" s="175"/>
      <c r="D891" s="176"/>
      <c r="H891" s="175"/>
      <c r="N891" s="176"/>
      <c r="O891" s="176"/>
    </row>
    <row r="892" spans="2:15" ht="15.75" customHeight="1" x14ac:dyDescent="0.25">
      <c r="B892" s="175"/>
      <c r="D892" s="176"/>
      <c r="H892" s="175"/>
      <c r="N892" s="176"/>
      <c r="O892" s="176"/>
    </row>
    <row r="893" spans="2:15" ht="15.75" customHeight="1" x14ac:dyDescent="0.25">
      <c r="B893" s="175"/>
      <c r="D893" s="176"/>
      <c r="H893" s="175"/>
      <c r="N893" s="176"/>
      <c r="O893" s="176"/>
    </row>
    <row r="894" spans="2:15" ht="15.75" customHeight="1" x14ac:dyDescent="0.25">
      <c r="B894" s="175"/>
      <c r="D894" s="176"/>
      <c r="H894" s="175"/>
      <c r="N894" s="176"/>
      <c r="O894" s="176"/>
    </row>
    <row r="895" spans="2:15" ht="15.75" customHeight="1" x14ac:dyDescent="0.25">
      <c r="B895" s="175"/>
      <c r="D895" s="176"/>
      <c r="H895" s="175"/>
      <c r="N895" s="176"/>
      <c r="O895" s="176"/>
    </row>
    <row r="896" spans="2:15" ht="15.75" customHeight="1" x14ac:dyDescent="0.25">
      <c r="B896" s="175"/>
      <c r="D896" s="176"/>
      <c r="H896" s="175"/>
      <c r="N896" s="176"/>
      <c r="O896" s="176"/>
    </row>
    <row r="897" spans="2:15" ht="15.75" customHeight="1" x14ac:dyDescent="0.25">
      <c r="B897" s="175"/>
      <c r="D897" s="176"/>
      <c r="H897" s="175"/>
      <c r="N897" s="176"/>
      <c r="O897" s="176"/>
    </row>
    <row r="898" spans="2:15" ht="15.75" customHeight="1" x14ac:dyDescent="0.25">
      <c r="B898" s="175"/>
      <c r="D898" s="176"/>
      <c r="H898" s="175"/>
      <c r="N898" s="176"/>
      <c r="O898" s="176"/>
    </row>
    <row r="899" spans="2:15" ht="15.75" customHeight="1" x14ac:dyDescent="0.25">
      <c r="B899" s="175"/>
      <c r="D899" s="176"/>
      <c r="H899" s="175"/>
      <c r="N899" s="176"/>
      <c r="O899" s="176"/>
    </row>
    <row r="900" spans="2:15" ht="15.75" customHeight="1" x14ac:dyDescent="0.25">
      <c r="B900" s="175"/>
      <c r="D900" s="176"/>
      <c r="H900" s="175"/>
      <c r="N900" s="176"/>
      <c r="O900" s="176"/>
    </row>
    <row r="901" spans="2:15" ht="15.75" customHeight="1" x14ac:dyDescent="0.25">
      <c r="B901" s="175"/>
      <c r="D901" s="176"/>
      <c r="H901" s="175"/>
      <c r="N901" s="176"/>
      <c r="O901" s="176"/>
    </row>
    <row r="902" spans="2:15" ht="15.75" customHeight="1" x14ac:dyDescent="0.25">
      <c r="B902" s="175"/>
      <c r="D902" s="176"/>
      <c r="H902" s="175"/>
      <c r="N902" s="176"/>
      <c r="O902" s="176"/>
    </row>
    <row r="903" spans="2:15" ht="15.75" customHeight="1" x14ac:dyDescent="0.25">
      <c r="B903" s="175"/>
      <c r="D903" s="176"/>
      <c r="H903" s="175"/>
      <c r="N903" s="176"/>
      <c r="O903" s="176"/>
    </row>
    <row r="904" spans="2:15" ht="15.75" customHeight="1" x14ac:dyDescent="0.25">
      <c r="B904" s="175"/>
      <c r="D904" s="176"/>
      <c r="H904" s="175"/>
      <c r="N904" s="176"/>
      <c r="O904" s="176"/>
    </row>
    <row r="905" spans="2:15" ht="15.75" customHeight="1" x14ac:dyDescent="0.25">
      <c r="B905" s="175"/>
      <c r="D905" s="176"/>
      <c r="H905" s="175"/>
      <c r="N905" s="176"/>
      <c r="O905" s="176"/>
    </row>
    <row r="906" spans="2:15" ht="15.75" customHeight="1" x14ac:dyDescent="0.25">
      <c r="B906" s="175"/>
      <c r="D906" s="176"/>
      <c r="H906" s="175"/>
      <c r="N906" s="176"/>
      <c r="O906" s="176"/>
    </row>
    <row r="907" spans="2:15" ht="15.75" customHeight="1" x14ac:dyDescent="0.25">
      <c r="B907" s="175"/>
      <c r="D907" s="176"/>
      <c r="H907" s="175"/>
      <c r="N907" s="176"/>
      <c r="O907" s="176"/>
    </row>
    <row r="908" spans="2:15" ht="15.75" customHeight="1" x14ac:dyDescent="0.25">
      <c r="B908" s="175"/>
      <c r="D908" s="176"/>
      <c r="H908" s="175"/>
      <c r="N908" s="176"/>
      <c r="O908" s="176"/>
    </row>
    <row r="909" spans="2:15" ht="15.75" customHeight="1" x14ac:dyDescent="0.25">
      <c r="B909" s="175"/>
      <c r="D909" s="176"/>
      <c r="H909" s="175"/>
      <c r="N909" s="176"/>
      <c r="O909" s="176"/>
    </row>
    <row r="910" spans="2:15" ht="15.75" customHeight="1" x14ac:dyDescent="0.25">
      <c r="B910" s="175"/>
      <c r="D910" s="176"/>
      <c r="H910" s="175"/>
      <c r="N910" s="176"/>
      <c r="O910" s="176"/>
    </row>
    <row r="911" spans="2:15" ht="15.75" customHeight="1" x14ac:dyDescent="0.25">
      <c r="B911" s="175"/>
      <c r="D911" s="176"/>
      <c r="H911" s="175"/>
      <c r="N911" s="176"/>
      <c r="O911" s="176"/>
    </row>
    <row r="912" spans="2:15" ht="15.75" customHeight="1" x14ac:dyDescent="0.25">
      <c r="B912" s="175"/>
      <c r="D912" s="176"/>
      <c r="H912" s="175"/>
      <c r="N912" s="176"/>
      <c r="O912" s="176"/>
    </row>
    <row r="913" spans="2:15" ht="15.75" customHeight="1" x14ac:dyDescent="0.25">
      <c r="B913" s="175"/>
      <c r="D913" s="176"/>
      <c r="H913" s="175"/>
      <c r="N913" s="176"/>
      <c r="O913" s="176"/>
    </row>
    <row r="914" spans="2:15" ht="15.75" customHeight="1" x14ac:dyDescent="0.25">
      <c r="B914" s="175"/>
      <c r="D914" s="176"/>
      <c r="H914" s="175"/>
      <c r="N914" s="176"/>
      <c r="O914" s="176"/>
    </row>
    <row r="915" spans="2:15" ht="15.75" customHeight="1" x14ac:dyDescent="0.25">
      <c r="B915" s="175"/>
      <c r="D915" s="176"/>
      <c r="H915" s="175"/>
      <c r="N915" s="176"/>
      <c r="O915" s="176"/>
    </row>
    <row r="916" spans="2:15" ht="15.75" customHeight="1" x14ac:dyDescent="0.25">
      <c r="B916" s="175"/>
      <c r="D916" s="176"/>
      <c r="H916" s="175"/>
      <c r="N916" s="176"/>
      <c r="O916" s="176"/>
    </row>
    <row r="917" spans="2:15" ht="15.75" customHeight="1" x14ac:dyDescent="0.25">
      <c r="B917" s="175"/>
      <c r="D917" s="176"/>
      <c r="H917" s="175"/>
      <c r="N917" s="176"/>
      <c r="O917" s="176"/>
    </row>
    <row r="918" spans="2:15" ht="15.75" customHeight="1" x14ac:dyDescent="0.25">
      <c r="B918" s="175"/>
      <c r="D918" s="176"/>
      <c r="H918" s="175"/>
      <c r="N918" s="176"/>
      <c r="O918" s="176"/>
    </row>
    <row r="919" spans="2:15" ht="15.75" customHeight="1" x14ac:dyDescent="0.25">
      <c r="B919" s="175"/>
      <c r="D919" s="176"/>
      <c r="H919" s="175"/>
      <c r="N919" s="176"/>
      <c r="O919" s="176"/>
    </row>
    <row r="920" spans="2:15" ht="15.75" customHeight="1" x14ac:dyDescent="0.25">
      <c r="B920" s="175"/>
      <c r="D920" s="176"/>
      <c r="H920" s="175"/>
      <c r="N920" s="176"/>
      <c r="O920" s="176"/>
    </row>
    <row r="921" spans="2:15" ht="15.75" customHeight="1" x14ac:dyDescent="0.25">
      <c r="B921" s="175"/>
      <c r="D921" s="176"/>
      <c r="H921" s="175"/>
      <c r="N921" s="176"/>
      <c r="O921" s="176"/>
    </row>
    <row r="922" spans="2:15" ht="15.75" customHeight="1" x14ac:dyDescent="0.25">
      <c r="B922" s="175"/>
      <c r="D922" s="176"/>
      <c r="H922" s="175"/>
      <c r="N922" s="176"/>
      <c r="O922" s="176"/>
    </row>
    <row r="923" spans="2:15" ht="15.75" customHeight="1" x14ac:dyDescent="0.25">
      <c r="B923" s="175"/>
      <c r="D923" s="176"/>
      <c r="H923" s="175"/>
      <c r="N923" s="176"/>
      <c r="O923" s="176"/>
    </row>
    <row r="924" spans="2:15" ht="15.75" customHeight="1" x14ac:dyDescent="0.25">
      <c r="B924" s="175"/>
      <c r="D924" s="176"/>
      <c r="H924" s="175"/>
      <c r="N924" s="176"/>
      <c r="O924" s="176"/>
    </row>
    <row r="925" spans="2:15" ht="15.75" customHeight="1" x14ac:dyDescent="0.25">
      <c r="B925" s="175"/>
      <c r="D925" s="176"/>
      <c r="H925" s="175"/>
      <c r="N925" s="176"/>
      <c r="O925" s="176"/>
    </row>
    <row r="926" spans="2:15" ht="15.75" customHeight="1" x14ac:dyDescent="0.25">
      <c r="B926" s="175"/>
      <c r="D926" s="176"/>
      <c r="H926" s="175"/>
      <c r="N926" s="176"/>
      <c r="O926" s="176"/>
    </row>
    <row r="927" spans="2:15" ht="15.75" customHeight="1" x14ac:dyDescent="0.25">
      <c r="B927" s="175"/>
      <c r="D927" s="176"/>
      <c r="H927" s="175"/>
      <c r="N927" s="176"/>
      <c r="O927" s="176"/>
    </row>
    <row r="928" spans="2:15" ht="15.75" customHeight="1" x14ac:dyDescent="0.25">
      <c r="B928" s="175"/>
      <c r="D928" s="176"/>
      <c r="H928" s="175"/>
      <c r="N928" s="176"/>
      <c r="O928" s="176"/>
    </row>
    <row r="929" spans="2:15" ht="15.75" customHeight="1" x14ac:dyDescent="0.25">
      <c r="B929" s="175"/>
      <c r="D929" s="176"/>
      <c r="H929" s="175"/>
      <c r="N929" s="176"/>
      <c r="O929" s="176"/>
    </row>
    <row r="930" spans="2:15" ht="15.75" customHeight="1" x14ac:dyDescent="0.25">
      <c r="B930" s="175"/>
      <c r="D930" s="176"/>
      <c r="H930" s="175"/>
      <c r="N930" s="176"/>
      <c r="O930" s="176"/>
    </row>
    <row r="931" spans="2:15" ht="15.75" customHeight="1" x14ac:dyDescent="0.25">
      <c r="B931" s="175"/>
      <c r="D931" s="176"/>
      <c r="H931" s="175"/>
      <c r="N931" s="176"/>
      <c r="O931" s="176"/>
    </row>
    <row r="932" spans="2:15" ht="15.75" customHeight="1" x14ac:dyDescent="0.25">
      <c r="B932" s="175"/>
      <c r="D932" s="176"/>
      <c r="H932" s="175"/>
      <c r="N932" s="176"/>
      <c r="O932" s="176"/>
    </row>
    <row r="933" spans="2:15" ht="15.75" customHeight="1" x14ac:dyDescent="0.25">
      <c r="B933" s="175"/>
      <c r="D933" s="176"/>
      <c r="H933" s="175"/>
      <c r="N933" s="176"/>
      <c r="O933" s="176"/>
    </row>
    <row r="934" spans="2:15" ht="15.75" customHeight="1" x14ac:dyDescent="0.25">
      <c r="B934" s="175"/>
      <c r="D934" s="176"/>
      <c r="H934" s="175"/>
      <c r="N934" s="176"/>
      <c r="O934" s="176"/>
    </row>
    <row r="935" spans="2:15" ht="15.75" customHeight="1" x14ac:dyDescent="0.25">
      <c r="B935" s="175"/>
      <c r="D935" s="176"/>
      <c r="H935" s="175"/>
      <c r="N935" s="176"/>
      <c r="O935" s="176"/>
    </row>
    <row r="936" spans="2:15" ht="15.75" customHeight="1" x14ac:dyDescent="0.25">
      <c r="B936" s="175"/>
      <c r="D936" s="176"/>
      <c r="H936" s="175"/>
      <c r="N936" s="176"/>
      <c r="O936" s="176"/>
    </row>
    <row r="937" spans="2:15" ht="15.75" customHeight="1" x14ac:dyDescent="0.25">
      <c r="B937" s="175"/>
      <c r="D937" s="176"/>
      <c r="H937" s="175"/>
      <c r="N937" s="176"/>
      <c r="O937" s="176"/>
    </row>
    <row r="938" spans="2:15" ht="15.75" customHeight="1" x14ac:dyDescent="0.25">
      <c r="B938" s="175"/>
      <c r="D938" s="176"/>
      <c r="H938" s="175"/>
      <c r="N938" s="176"/>
      <c r="O938" s="176"/>
    </row>
    <row r="939" spans="2:15" ht="15.75" customHeight="1" x14ac:dyDescent="0.25">
      <c r="B939" s="175"/>
      <c r="D939" s="176"/>
      <c r="H939" s="175"/>
      <c r="N939" s="176"/>
      <c r="O939" s="176"/>
    </row>
    <row r="940" spans="2:15" ht="15.75" customHeight="1" x14ac:dyDescent="0.25">
      <c r="B940" s="175"/>
      <c r="D940" s="176"/>
      <c r="H940" s="175"/>
      <c r="N940" s="176"/>
      <c r="O940" s="176"/>
    </row>
    <row r="941" spans="2:15" ht="15.75" customHeight="1" x14ac:dyDescent="0.25">
      <c r="B941" s="175"/>
      <c r="D941" s="176"/>
      <c r="H941" s="175"/>
      <c r="N941" s="176"/>
      <c r="O941" s="176"/>
    </row>
    <row r="942" spans="2:15" ht="15.75" customHeight="1" x14ac:dyDescent="0.25">
      <c r="B942" s="175"/>
      <c r="D942" s="176"/>
      <c r="H942" s="175"/>
      <c r="N942" s="176"/>
      <c r="O942" s="176"/>
    </row>
    <row r="943" spans="2:15" ht="15.75" customHeight="1" x14ac:dyDescent="0.25">
      <c r="B943" s="175"/>
      <c r="D943" s="176"/>
      <c r="H943" s="175"/>
      <c r="N943" s="176"/>
      <c r="O943" s="176"/>
    </row>
    <row r="944" spans="2:15" ht="15.75" customHeight="1" x14ac:dyDescent="0.25">
      <c r="B944" s="175"/>
      <c r="D944" s="176"/>
      <c r="H944" s="175"/>
      <c r="N944" s="176"/>
      <c r="O944" s="176"/>
    </row>
    <row r="945" spans="2:15" ht="15.75" customHeight="1" x14ac:dyDescent="0.25">
      <c r="B945" s="175"/>
      <c r="D945" s="176"/>
      <c r="H945" s="175"/>
      <c r="N945" s="176"/>
      <c r="O945" s="176"/>
    </row>
    <row r="946" spans="2:15" ht="15.75" customHeight="1" x14ac:dyDescent="0.25">
      <c r="B946" s="175"/>
      <c r="D946" s="176"/>
      <c r="H946" s="175"/>
      <c r="N946" s="176"/>
      <c r="O946" s="176"/>
    </row>
    <row r="947" spans="2:15" ht="15.75" customHeight="1" x14ac:dyDescent="0.25">
      <c r="B947" s="175"/>
      <c r="D947" s="176"/>
      <c r="H947" s="175"/>
      <c r="N947" s="176"/>
      <c r="O947" s="176"/>
    </row>
    <row r="948" spans="2:15" ht="15.75" customHeight="1" x14ac:dyDescent="0.25">
      <c r="B948" s="175"/>
      <c r="D948" s="176"/>
      <c r="H948" s="175"/>
      <c r="N948" s="176"/>
      <c r="O948" s="176"/>
    </row>
    <row r="949" spans="2:15" ht="15.75" customHeight="1" x14ac:dyDescent="0.25">
      <c r="B949" s="175"/>
      <c r="D949" s="176"/>
      <c r="H949" s="175"/>
      <c r="N949" s="176"/>
      <c r="O949" s="176"/>
    </row>
    <row r="950" spans="2:15" ht="15.75" customHeight="1" x14ac:dyDescent="0.25">
      <c r="B950" s="175"/>
      <c r="D950" s="176"/>
      <c r="H950" s="175"/>
      <c r="N950" s="176"/>
      <c r="O950" s="176"/>
    </row>
    <row r="951" spans="2:15" ht="15.75" customHeight="1" x14ac:dyDescent="0.25">
      <c r="B951" s="175"/>
      <c r="D951" s="176"/>
      <c r="H951" s="175"/>
      <c r="N951" s="176"/>
      <c r="O951" s="176"/>
    </row>
    <row r="952" spans="2:15" ht="15.75" customHeight="1" x14ac:dyDescent="0.25">
      <c r="B952" s="175"/>
      <c r="D952" s="176"/>
      <c r="H952" s="175"/>
      <c r="N952" s="176"/>
      <c r="O952" s="176"/>
    </row>
    <row r="953" spans="2:15" ht="15.75" customHeight="1" x14ac:dyDescent="0.25">
      <c r="B953" s="175"/>
      <c r="D953" s="176"/>
      <c r="H953" s="175"/>
      <c r="N953" s="176"/>
      <c r="O953" s="176"/>
    </row>
    <row r="954" spans="2:15" ht="15.75" customHeight="1" x14ac:dyDescent="0.25">
      <c r="B954" s="175"/>
      <c r="D954" s="176"/>
      <c r="H954" s="175"/>
      <c r="N954" s="176"/>
      <c r="O954" s="176"/>
    </row>
    <row r="955" spans="2:15" ht="15.75" customHeight="1" x14ac:dyDescent="0.25">
      <c r="B955" s="175"/>
      <c r="D955" s="176"/>
      <c r="H955" s="175"/>
      <c r="N955" s="176"/>
      <c r="O955" s="176"/>
    </row>
    <row r="956" spans="2:15" ht="15.75" customHeight="1" x14ac:dyDescent="0.25">
      <c r="B956" s="175"/>
      <c r="D956" s="176"/>
      <c r="H956" s="175"/>
      <c r="N956" s="176"/>
      <c r="O956" s="176"/>
    </row>
    <row r="957" spans="2:15" ht="15.75" customHeight="1" x14ac:dyDescent="0.25">
      <c r="B957" s="175"/>
      <c r="D957" s="176"/>
      <c r="H957" s="175"/>
      <c r="N957" s="176"/>
      <c r="O957" s="176"/>
    </row>
    <row r="958" spans="2:15" ht="15.75" customHeight="1" x14ac:dyDescent="0.25">
      <c r="B958" s="175"/>
      <c r="D958" s="176"/>
      <c r="H958" s="175"/>
      <c r="N958" s="176"/>
      <c r="O958" s="176"/>
    </row>
    <row r="959" spans="2:15" ht="15.75" customHeight="1" x14ac:dyDescent="0.25">
      <c r="B959" s="175"/>
      <c r="D959" s="176"/>
      <c r="H959" s="175"/>
      <c r="N959" s="176"/>
      <c r="O959" s="176"/>
    </row>
    <row r="960" spans="2:15" ht="15.75" customHeight="1" x14ac:dyDescent="0.25">
      <c r="B960" s="175"/>
      <c r="D960" s="176"/>
      <c r="H960" s="175"/>
      <c r="N960" s="176"/>
      <c r="O960" s="176"/>
    </row>
    <row r="961" spans="2:15" ht="15.75" customHeight="1" x14ac:dyDescent="0.25">
      <c r="B961" s="175"/>
      <c r="D961" s="176"/>
      <c r="H961" s="175"/>
      <c r="N961" s="176"/>
      <c r="O961" s="176"/>
    </row>
    <row r="962" spans="2:15" ht="15.75" customHeight="1" x14ac:dyDescent="0.25">
      <c r="B962" s="175"/>
      <c r="D962" s="176"/>
      <c r="H962" s="175"/>
      <c r="N962" s="176"/>
      <c r="O962" s="176"/>
    </row>
    <row r="963" spans="2:15" ht="15.75" customHeight="1" x14ac:dyDescent="0.25">
      <c r="B963" s="175"/>
      <c r="D963" s="176"/>
      <c r="H963" s="175"/>
      <c r="N963" s="176"/>
      <c r="O963" s="176"/>
    </row>
    <row r="964" spans="2:15" ht="15.75" customHeight="1" x14ac:dyDescent="0.25">
      <c r="B964" s="175"/>
      <c r="D964" s="176"/>
      <c r="H964" s="175"/>
      <c r="N964" s="176"/>
      <c r="O964" s="176"/>
    </row>
    <row r="965" spans="2:15" ht="15.75" customHeight="1" x14ac:dyDescent="0.25">
      <c r="B965" s="175"/>
      <c r="D965" s="176"/>
      <c r="H965" s="175"/>
      <c r="N965" s="176"/>
      <c r="O965" s="176"/>
    </row>
    <row r="966" spans="2:15" ht="15.75" customHeight="1" x14ac:dyDescent="0.25">
      <c r="B966" s="175"/>
      <c r="D966" s="176"/>
      <c r="H966" s="175"/>
      <c r="N966" s="176"/>
      <c r="O966" s="176"/>
    </row>
    <row r="967" spans="2:15" ht="15.75" customHeight="1" x14ac:dyDescent="0.25">
      <c r="B967" s="175"/>
      <c r="D967" s="176"/>
      <c r="H967" s="175"/>
      <c r="N967" s="176"/>
      <c r="O967" s="176"/>
    </row>
    <row r="968" spans="2:15" ht="15.75" customHeight="1" x14ac:dyDescent="0.25">
      <c r="B968" s="175"/>
      <c r="D968" s="176"/>
      <c r="H968" s="175"/>
      <c r="N968" s="176"/>
      <c r="O968" s="176"/>
    </row>
    <row r="969" spans="2:15" ht="15.75" customHeight="1" x14ac:dyDescent="0.25">
      <c r="B969" s="175"/>
      <c r="D969" s="176"/>
      <c r="H969" s="175"/>
      <c r="N969" s="176"/>
      <c r="O969" s="176"/>
    </row>
    <row r="970" spans="2:15" ht="15.75" customHeight="1" x14ac:dyDescent="0.25">
      <c r="B970" s="175"/>
      <c r="D970" s="176"/>
      <c r="H970" s="175"/>
      <c r="N970" s="176"/>
      <c r="O970" s="176"/>
    </row>
    <row r="971" spans="2:15" ht="15.75" customHeight="1" x14ac:dyDescent="0.25">
      <c r="B971" s="175"/>
      <c r="D971" s="176"/>
      <c r="H971" s="175"/>
      <c r="N971" s="176"/>
      <c r="O971" s="176"/>
    </row>
    <row r="972" spans="2:15" ht="15.75" customHeight="1" x14ac:dyDescent="0.25">
      <c r="B972" s="175"/>
      <c r="D972" s="176"/>
      <c r="H972" s="175"/>
      <c r="N972" s="176"/>
      <c r="O972" s="176"/>
    </row>
    <row r="973" spans="2:15" ht="15.75" customHeight="1" x14ac:dyDescent="0.25">
      <c r="B973" s="175"/>
      <c r="D973" s="176"/>
      <c r="H973" s="175"/>
      <c r="N973" s="176"/>
      <c r="O973" s="176"/>
    </row>
    <row r="974" spans="2:15" ht="15.75" customHeight="1" x14ac:dyDescent="0.25">
      <c r="B974" s="175"/>
      <c r="D974" s="176"/>
      <c r="H974" s="175"/>
      <c r="N974" s="176"/>
      <c r="O974" s="176"/>
    </row>
    <row r="975" spans="2:15" ht="15.75" customHeight="1" x14ac:dyDescent="0.25">
      <c r="B975" s="175"/>
      <c r="D975" s="176"/>
      <c r="H975" s="175"/>
      <c r="N975" s="176"/>
      <c r="O975" s="176"/>
    </row>
    <row r="976" spans="2:15" ht="15.75" customHeight="1" x14ac:dyDescent="0.25">
      <c r="B976" s="175"/>
      <c r="D976" s="176"/>
      <c r="H976" s="175"/>
      <c r="N976" s="176"/>
      <c r="O976" s="176"/>
    </row>
    <row r="977" spans="2:15" ht="15.75" customHeight="1" x14ac:dyDescent="0.25">
      <c r="B977" s="175"/>
      <c r="D977" s="176"/>
      <c r="H977" s="175"/>
      <c r="N977" s="176"/>
      <c r="O977" s="176"/>
    </row>
    <row r="978" spans="2:15" ht="15.75" customHeight="1" x14ac:dyDescent="0.25">
      <c r="B978" s="175"/>
      <c r="D978" s="176"/>
      <c r="H978" s="175"/>
      <c r="N978" s="176"/>
      <c r="O978" s="176"/>
    </row>
    <row r="979" spans="2:15" ht="15.75" customHeight="1" x14ac:dyDescent="0.25">
      <c r="B979" s="175"/>
      <c r="D979" s="176"/>
      <c r="H979" s="175"/>
      <c r="N979" s="176"/>
      <c r="O979" s="176"/>
    </row>
    <row r="980" spans="2:15" ht="15.75" customHeight="1" x14ac:dyDescent="0.25">
      <c r="B980" s="175"/>
      <c r="D980" s="176"/>
      <c r="H980" s="175"/>
      <c r="N980" s="176"/>
      <c r="O980" s="176"/>
    </row>
    <row r="981" spans="2:15" ht="15.75" customHeight="1" x14ac:dyDescent="0.25">
      <c r="B981" s="175"/>
      <c r="D981" s="176"/>
      <c r="H981" s="175"/>
      <c r="N981" s="176"/>
      <c r="O981" s="176"/>
    </row>
    <row r="982" spans="2:15" ht="15.75" customHeight="1" x14ac:dyDescent="0.25">
      <c r="B982" s="175"/>
      <c r="D982" s="176"/>
      <c r="H982" s="175"/>
      <c r="N982" s="176"/>
      <c r="O982" s="176"/>
    </row>
    <row r="983" spans="2:15" ht="15.75" customHeight="1" x14ac:dyDescent="0.25">
      <c r="B983" s="175"/>
      <c r="D983" s="176"/>
      <c r="H983" s="175"/>
      <c r="N983" s="176"/>
      <c r="O983" s="176"/>
    </row>
    <row r="984" spans="2:15" ht="15.75" customHeight="1" x14ac:dyDescent="0.25">
      <c r="B984" s="175"/>
      <c r="D984" s="176"/>
      <c r="H984" s="175"/>
      <c r="N984" s="176"/>
      <c r="O984" s="176"/>
    </row>
    <row r="985" spans="2:15" ht="15.75" customHeight="1" x14ac:dyDescent="0.25">
      <c r="B985" s="175"/>
      <c r="D985" s="176"/>
      <c r="H985" s="175"/>
      <c r="N985" s="176"/>
      <c r="O985" s="176"/>
    </row>
    <row r="986" spans="2:15" ht="15.75" customHeight="1" x14ac:dyDescent="0.25">
      <c r="B986" s="175"/>
      <c r="D986" s="176"/>
      <c r="H986" s="175"/>
      <c r="N986" s="176"/>
      <c r="O986" s="176"/>
    </row>
    <row r="987" spans="2:15" ht="15.75" customHeight="1" x14ac:dyDescent="0.25">
      <c r="B987" s="175"/>
      <c r="D987" s="176"/>
      <c r="H987" s="175"/>
      <c r="N987" s="176"/>
      <c r="O987" s="176"/>
    </row>
    <row r="988" spans="2:15" ht="15.75" customHeight="1" x14ac:dyDescent="0.25">
      <c r="B988" s="175"/>
      <c r="D988" s="176"/>
      <c r="H988" s="175"/>
      <c r="N988" s="176"/>
      <c r="O988" s="176"/>
    </row>
    <row r="989" spans="2:15" ht="15.75" customHeight="1" x14ac:dyDescent="0.25">
      <c r="B989" s="175"/>
      <c r="D989" s="176"/>
      <c r="H989" s="175"/>
      <c r="N989" s="176"/>
      <c r="O989" s="176"/>
    </row>
    <row r="990" spans="2:15" ht="15.75" customHeight="1" x14ac:dyDescent="0.25">
      <c r="B990" s="175"/>
      <c r="D990" s="176"/>
      <c r="H990" s="175"/>
      <c r="N990" s="176"/>
      <c r="O990" s="176"/>
    </row>
    <row r="991" spans="2:15" ht="15.75" customHeight="1" x14ac:dyDescent="0.25">
      <c r="B991" s="175"/>
      <c r="D991" s="176"/>
      <c r="H991" s="175"/>
      <c r="N991" s="176"/>
      <c r="O991" s="176"/>
    </row>
    <row r="992" spans="2:15" ht="15.75" customHeight="1" x14ac:dyDescent="0.25">
      <c r="B992" s="175"/>
      <c r="D992" s="176"/>
      <c r="H992" s="175"/>
      <c r="N992" s="176"/>
      <c r="O992" s="176"/>
    </row>
    <row r="993" spans="2:15" ht="15.75" customHeight="1" x14ac:dyDescent="0.25">
      <c r="B993" s="175"/>
      <c r="D993" s="176"/>
      <c r="H993" s="175"/>
      <c r="N993" s="176"/>
      <c r="O993" s="176"/>
    </row>
    <row r="994" spans="2:15" ht="15.75" customHeight="1" x14ac:dyDescent="0.25">
      <c r="B994" s="175"/>
      <c r="D994" s="176"/>
      <c r="H994" s="175"/>
      <c r="N994" s="176"/>
      <c r="O994" s="176"/>
    </row>
    <row r="995" spans="2:15" ht="15.75" customHeight="1" x14ac:dyDescent="0.25">
      <c r="B995" s="175"/>
      <c r="D995" s="176"/>
      <c r="H995" s="175"/>
      <c r="N995" s="176"/>
      <c r="O995" s="176"/>
    </row>
    <row r="996" spans="2:15" ht="15.75" customHeight="1" x14ac:dyDescent="0.25">
      <c r="B996" s="175"/>
      <c r="D996" s="176"/>
      <c r="H996" s="175"/>
      <c r="N996" s="176"/>
      <c r="O996" s="176"/>
    </row>
    <row r="997" spans="2:15" ht="15.75" customHeight="1" x14ac:dyDescent="0.25">
      <c r="B997" s="175"/>
      <c r="D997" s="176"/>
      <c r="H997" s="175"/>
      <c r="N997" s="176"/>
      <c r="O997" s="176"/>
    </row>
    <row r="998" spans="2:15" ht="15.75" customHeight="1" x14ac:dyDescent="0.25">
      <c r="B998" s="175"/>
      <c r="D998" s="176"/>
      <c r="H998" s="175"/>
      <c r="N998" s="176"/>
      <c r="O998" s="176"/>
    </row>
    <row r="999" spans="2:15" ht="15.75" customHeight="1" x14ac:dyDescent="0.25">
      <c r="B999" s="175"/>
      <c r="D999" s="176"/>
      <c r="H999" s="175"/>
      <c r="N999" s="176"/>
      <c r="O999" s="176"/>
    </row>
    <row r="1000" spans="2:15" ht="15.75" customHeight="1" x14ac:dyDescent="0.25">
      <c r="B1000" s="175"/>
      <c r="D1000" s="176"/>
      <c r="H1000" s="175"/>
      <c r="N1000" s="176"/>
      <c r="O1000" s="176"/>
    </row>
  </sheetData>
  <mergeCells count="27">
    <mergeCell ref="A14:A16"/>
    <mergeCell ref="A18:A21"/>
    <mergeCell ref="E1:F1"/>
    <mergeCell ref="A4:A6"/>
    <mergeCell ref="D4:D7"/>
    <mergeCell ref="A8:A12"/>
    <mergeCell ref="D8:D9"/>
    <mergeCell ref="D10:D13"/>
    <mergeCell ref="D14:D17"/>
    <mergeCell ref="D18:D22"/>
    <mergeCell ref="E14:E16"/>
    <mergeCell ref="F14:F16"/>
    <mergeCell ref="E18:E22"/>
    <mergeCell ref="F18:F22"/>
    <mergeCell ref="N14:N16"/>
    <mergeCell ref="N18:N22"/>
    <mergeCell ref="H8:H9"/>
    <mergeCell ref="H10:H12"/>
    <mergeCell ref="H18:H22"/>
    <mergeCell ref="H14:H16"/>
    <mergeCell ref="E4:E6"/>
    <mergeCell ref="E8:E12"/>
    <mergeCell ref="F8:F13"/>
    <mergeCell ref="N4:N6"/>
    <mergeCell ref="N8:N9"/>
    <mergeCell ref="N10:N12"/>
    <mergeCell ref="H4:H6"/>
  </mergeCells>
  <printOptions horizontalCentered="1"/>
  <pageMargins left="0.7" right="0.7" top="1" bottom="0.25" header="0" footer="0"/>
  <pageSetup paperSize="9" scale="62" orientation="landscape"/>
  <headerFooter>
    <oddHeader>&amp;LItemized Expenses for PPMP Performance Monitoring Division FY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PPMP Template</vt:lpstr>
      <vt:lpstr>PPMP Sample 1</vt:lpstr>
      <vt:lpstr> PPMP Sample 2</vt:lpstr>
      <vt:lpstr>Updated Budget -PMD as of 10-1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2012-03-27T07:03:25Z</dcterms:created>
  <dcterms:modified xsi:type="dcterms:W3CDTF">2023-01-23T01:50:40Z</dcterms:modified>
</cp:coreProperties>
</file>